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da\Desktop\"/>
    </mc:Choice>
  </mc:AlternateContent>
  <bookViews>
    <workbookView xWindow="0" yWindow="0" windowWidth="28800" windowHeight="12690"/>
  </bookViews>
  <sheets>
    <sheet name="04-05" sheetId="4" r:id="rId1"/>
    <sheet name="02-03" sheetId="3" r:id="rId2"/>
    <sheet name="12-01" sheetId="2" r:id="rId3"/>
    <sheet name="09-10-11" sheetId="1" r:id="rId4"/>
  </sheets>
  <definedNames>
    <definedName name="_xlnm.Print_Area" localSheetId="3">'09-10-11'!$A$1:$L$18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4" l="1"/>
  <c r="K20" i="4"/>
  <c r="J20" i="4"/>
  <c r="H20" i="4"/>
  <c r="F20" i="4"/>
  <c r="C20" i="4"/>
  <c r="K11" i="4"/>
  <c r="C11" i="4"/>
  <c r="F11" i="4"/>
  <c r="J11" i="4"/>
  <c r="H11" i="4"/>
  <c r="K16" i="4"/>
  <c r="K15" i="4"/>
  <c r="K14" i="4"/>
  <c r="K7" i="4"/>
  <c r="K6" i="4"/>
  <c r="K5" i="4"/>
  <c r="K4" i="4"/>
  <c r="K3" i="4"/>
  <c r="K12" i="4" l="1"/>
  <c r="J21" i="4" l="1"/>
  <c r="E21" i="4" l="1"/>
  <c r="H21" i="4"/>
  <c r="F21" i="4"/>
  <c r="C21" i="4" l="1"/>
  <c r="C9" i="3"/>
  <c r="J16" i="3"/>
  <c r="H16" i="3"/>
  <c r="F16" i="3"/>
  <c r="C16" i="3"/>
  <c r="F9" i="3"/>
  <c r="J9" i="3"/>
  <c r="H9" i="3"/>
  <c r="K7" i="3"/>
  <c r="K6" i="3"/>
  <c r="H17" i="3" l="1"/>
  <c r="F17" i="3"/>
  <c r="C17" i="3"/>
  <c r="J17" i="3"/>
  <c r="K9" i="3"/>
  <c r="E17" i="3"/>
  <c r="K14" i="3"/>
  <c r="K13" i="3"/>
  <c r="K12" i="3"/>
  <c r="K11" i="3"/>
  <c r="K10" i="3"/>
  <c r="K5" i="3"/>
  <c r="K4" i="3"/>
  <c r="K3" i="3"/>
  <c r="K16" i="3" l="1"/>
  <c r="K17" i="3" s="1"/>
  <c r="K14" i="2"/>
  <c r="J15" i="2"/>
  <c r="E16" i="2" l="1"/>
  <c r="H15" i="2"/>
  <c r="F15" i="2"/>
  <c r="C15" i="2"/>
  <c r="K13" i="2"/>
  <c r="K12" i="2"/>
  <c r="K11" i="2"/>
  <c r="K10" i="2"/>
  <c r="K9" i="2"/>
  <c r="J8" i="2"/>
  <c r="J16" i="2" s="1"/>
  <c r="H8" i="2"/>
  <c r="F8" i="2"/>
  <c r="C8" i="2"/>
  <c r="K7" i="2"/>
  <c r="K6" i="2"/>
  <c r="K5" i="2"/>
  <c r="K4" i="2"/>
  <c r="K3" i="2"/>
  <c r="C16" i="2" l="1"/>
  <c r="H16" i="2"/>
  <c r="F16" i="2"/>
  <c r="K8" i="2"/>
  <c r="K15" i="2"/>
  <c r="K13" i="1"/>
  <c r="K14" i="1"/>
  <c r="K15" i="1"/>
  <c r="K16" i="1"/>
  <c r="K12" i="1"/>
  <c r="J17" i="1"/>
  <c r="H17" i="1"/>
  <c r="H18" i="1" s="1"/>
  <c r="F17" i="1"/>
  <c r="C17" i="1"/>
  <c r="C18" i="1" s="1"/>
  <c r="K8" i="1"/>
  <c r="K9" i="1"/>
  <c r="K10" i="1"/>
  <c r="K7" i="1"/>
  <c r="K6" i="1"/>
  <c r="K3" i="1"/>
  <c r="K5" i="1" s="1"/>
  <c r="J11" i="1"/>
  <c r="H11" i="1"/>
  <c r="F11" i="1"/>
  <c r="C11" i="1"/>
  <c r="J5" i="1"/>
  <c r="F5" i="1"/>
  <c r="F18" i="1" s="1"/>
  <c r="K17" i="1" l="1"/>
  <c r="J18" i="1"/>
  <c r="K16" i="2"/>
  <c r="E18" i="1"/>
  <c r="K11" i="1" l="1"/>
  <c r="K18" i="1" s="1"/>
</calcChain>
</file>

<file path=xl/sharedStrings.xml><?xml version="1.0" encoding="utf-8"?>
<sst xmlns="http://schemas.openxmlformats.org/spreadsheetml/2006/main" count="232" uniqueCount="114">
  <si>
    <t>Ugdymo(si) procesas, įvykdytos veiklos</t>
  </si>
  <si>
    <t>Išleista lėšų</t>
  </si>
  <si>
    <t>Iš viso išleista lėšų</t>
  </si>
  <si>
    <t>Data, informacijos pateikimo</t>
  </si>
  <si>
    <t>Problemos</t>
  </si>
  <si>
    <t>Ugdymosi aplinka, įvykdytos veiklos</t>
  </si>
  <si>
    <t>Bendruomenė, įvykdytos veiklos</t>
  </si>
  <si>
    <t>Pagalba mokiniui, mokytojui, įvykdytos veiklos</t>
  </si>
  <si>
    <t>Kretingos Simono Daukanto progimnazijos informacija apie įvykdytas projekto veiklas</t>
  </si>
  <si>
    <t>Darbo užmokestis</t>
  </si>
  <si>
    <t>Projektinės veiklos koordinavimas (parengtas projektinių darbų temų sąrašas)</t>
  </si>
  <si>
    <t>Projektinės veiklos koordinavimas (parengtas 1–8 klasių mokinių projektinės veiklos organizavimo ir vykdymo tvarkos aprašas)</t>
  </si>
  <si>
    <t xml:space="preserve">Tarpdalykinės integracijos projektų vykdymas </t>
  </si>
  <si>
    <t>Iš viso</t>
  </si>
  <si>
    <t>Kvalifikacijos tobulinimo programos ,,Šiuolaikinė pamoka“ įgyvendinimas (lektoriaus paieška, datų derinimas, bendradarbiavimas su Kretingos r. švietimo centro metodininkais)</t>
  </si>
  <si>
    <t>Kvalifikacijos tobulinimo programos ,,Šiuolaikinė pamoka“ įgyvendinimas (seminaras pedagogams ,,Vertinimas ir įsivertinimas)</t>
  </si>
  <si>
    <t>Visos dienos mokinių klubo ,,Veik“ veikla (organizacinė veikla; tėvų prašymų nagrinėjimas, susitarimai dėl darbotvarkės ir maitinimo)</t>
  </si>
  <si>
    <t>Visos dienos mokinių klubo ,,Veik“ veikla (darbo grafiko sudarymas, savaitinių veiklų plano sudarymas ir tvirtinimas,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</si>
  <si>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</si>
  <si>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Patyriminio ugdymo aplankų kūrimas</t>
  </si>
  <si>
    <t>Visos dienos mokinių klubo ,,Veik“ veiklų koordinavimas</t>
  </si>
  <si>
    <t>,,Kultūringiausio mokinio" konkurso 1–4 klasėse koordinavimas (išrinkti ir apdovanoti kultūringiausi mokiniai klasėse; rezultatų paskelbimas progimnazijos interneto svetainėje www.kdp.lt ir socialinio tinklo Facebook paskyroje)</t>
  </si>
  <si>
    <t>Išleista       lėšų</t>
  </si>
  <si>
    <t xml:space="preserve">Pedagoginės sklaidos tinklo kūrimas </t>
  </si>
  <si>
    <t>Tarptautinio projekto  ,,Erasmus +“ programoje „Explore, Create and Know“ vykdymas (dalyvaujančių mokinių dienoraščių kūrimas)</t>
  </si>
  <si>
    <t>Tarptautinio projekto  ,,Erasmus +“ programoje „Explore, Create and Know“ vykdymas (integruota IT ir anglų kalbos veikla, naudojant QR kodų kūrimo programą ir šios veiklos dienoraščio pildymas)</t>
  </si>
  <si>
    <t>,,BUDINČIOS KLASĖS“  veikla: ugdymo personalizavimas išvedus mokinį iš pamokos dėl netinkamo elgesio (parengtas ,,Budinčios klasės" tvarkos aprašas, užvestas registracijos žurnalas, kuriame fiksuojami mokiniai, priežastys ir konkreti pamoka, iš kurios mokinys buvo išvestas į budinčią klasę. Apie ,,Budinti klasės" informuoti visi progimnazijos mokytojai. Spalio mėnesį  buvo atvesta 16 mokinių)</t>
  </si>
  <si>
    <t>,,BUDINČIOS KLASĖS“  veikla: ugdymo personalizavimas išvedus mokinį iš pamokos dėl netinkamo elgesio (registracijos žurnale fiksuojami mokiniai, priežastys ir konkreti pamoka, iš kurios mokinys buvo išvestas į budinčią klasę. Spalio mėnesį  buvo atvesta 16 mokinių)</t>
  </si>
  <si>
    <t xml:space="preserve">Skaitymo ir rašymo įgūdžių lavinimo veiklos progimnazijos bibliotekoje (mokinių žodinės apklausos dėl dalyvavimo skaitymo-rašymo veiklose bibliotekoje organizavimas, savaitės veiklų grafiko sudarymas, mokinių supažindinimas su veiklomis)
</t>
  </si>
  <si>
    <t xml:space="preserve">Skaitymo ir rašymo įgūdžių lavinimo veiklos progimnazijos bibliotekoje (skaitymo įgūdžių lavinimas skaitant brolių Grimų, Hanso Kristiano Anderseno pasakas. Rašymo įgūdžių lavinimas - sudėtingesnių žodžių rašyba. Pasakų atsakojimas)
</t>
  </si>
  <si>
    <t>Skaitymo ir rašymo erdvių įrengimas bibliotekoje (17 vnt. vienpusių knygų lentynų)</t>
  </si>
  <si>
    <t>Gamtamokslinio kabineto įrengimas   (2 stalai su 2-jų lentynų moduliu,  stalčių blokas ant ratukų - 8 vnt.)</t>
  </si>
  <si>
    <t>Savipagalbos grupės ,,Mokinys mokiniui“ grupės veikla (parengtas „Mokinys mokiniui“ tvarkos aprašas ir „Registracijos žurnalas“, kuriame mokinys „mokytojas“ fiksuoja pagalbą – konsultaciją mokiniui, kuriam reikia daugiau laiko mokytis ir suprasti dalyką. Pgalba buvo teikiama 18-ai mokinių)</t>
  </si>
  <si>
    <t>Savipagalbos grupės ,,Mokinys mokiniui“ grupės veikla (pagalba buvo teikiama nuotoliniu būdu per messenger 12-ai mokinių. Laikas derintas individualiai, dažniausiai po pamokų. Pagalbą kitiems mokiniams teikė 12 mokinių iš 7a, 8a klasių ,  gerai išmanantys savo pasirinktą pamoką ir turintys to dalyko mokytojo rekomendaciją)</t>
  </si>
  <si>
    <t>,,Vieno autoriaus galerija“ ekspozicijų apipavidalinimo ir tvarkymo koordinavimas (darbas su mokiniais, darbų kūrimas galerijai. Vietos išsirinkimas)</t>
  </si>
  <si>
    <t xml:space="preserve">Progimnazijos sienų pritaikymas ugdymui(si) (idėjos kūrimai, eskizai)  </t>
  </si>
  <si>
    <t xml:space="preserve">Progimnazijos sienų pritaikymas ugdymui(si) (idėjos kūrimai, eskizai) </t>
  </si>
  <si>
    <t>,,Vieno autoriaus galerija“ ekspozicijų apipavidalinimo ir tvarkymo koordinavimas (galerijos logotipas, pakabinimo sistemos užsakymas)</t>
  </si>
  <si>
    <t>,,Kultūringiausio mokinio" konkurso 1–4 klasėse koordinavimas (bendravimas ir bendradarbiavimas su kolegomis, apibendrinta 1-4 klasių mokinių nuomonė apie progimnazijos kultūringo mokinio savybes pritaikius metodą  ,,Minčių lietus")</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</si>
  <si>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t>
  </si>
  <si>
    <t>Metodinės dienos ,,Patyriminio ugdymo veiksmingumas“ organizavimas</t>
  </si>
  <si>
    <t>Respublikinės konferencijos ,,Ateities mokykla“ organizavimas</t>
  </si>
  <si>
    <t>Vaizdo kameros - 13 vnt.</t>
  </si>
  <si>
    <t xml:space="preserve">Gamtamokslinio kabineto priežiūra (atitikimas elektros, saugos ir sveikatos, gaisrinės saugos, higienos reikalavimams). Veikla 2.1 </t>
  </si>
  <si>
    <t>Tarpdalykinės integracijos projektų vykdymas. Veikla 1.2</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</si>
  <si>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 Veikla 1.1.1</t>
  </si>
  <si>
    <t>Visos dienos mokinių klubo ,,Veik“ veiklos šį mėnesį dėl  pradinio ugdymo klasių mokymosi nuotoliniu būdu neorganizuotos. Veikla 1.1.1</t>
  </si>
  <si>
    <t>Tarptautinio projekto  ,,Erasmus +“ programoje „Explore, Create and Know“ vykdymas (dienoraščio formos kū9rimas, veiklų dienoraščio pildymas). Veikla 1.3</t>
  </si>
  <si>
    <t>Tarptautinio projekto  ,,Erasmus +“ programoje „Explore, Create and Know“ vykdymas (projekto veiklų dienoraščio pildymas). Veikla 1.3</t>
  </si>
  <si>
    <t>Respublikinės konferencijos ,,Ateities mokykla“ organizavimas. Veikla 1.4.2</t>
  </si>
  <si>
    <t>Metodinės dienos ,,Patyriminio ugdymo veiksmingumas“ organizavimas. Veikla 1.4.3</t>
  </si>
  <si>
    <t>Kvalifikacijos tobulinimo programos ,,Šiuolaikinė pamoka“ įgyvendinimas (lektoriaus paieška, datų derinimas, bendradarbiavimas su Kretingos r. švietimo centro metodininkais). Veikla 1.4.8</t>
  </si>
  <si>
    <t>Kvalifikacijos tobulinimo programos ,,Šiuolaikinė pamoka“ įgyvendinimas. Veikla 1.4.8</t>
  </si>
  <si>
    <t>,,Vieno autoriaus galerija“ ekspozicijų apipavidalinimo ir tvarkymo koordinavimas (galerijos logotipas, pakabinimo sistemos užsakymas). Veikla 2.4</t>
  </si>
  <si>
    <t>,,Vieno autoriaus galerija“ ekspozicijų apipavidalinimo ir tvarkymo koordinavimas (darbas su mokiniais, darbų kūrimas galerijai. Vietos išsirinkimas).  Veikla 2.4</t>
  </si>
  <si>
    <t>Dailės studijos įrengimas. Veikla 2.5</t>
  </si>
  <si>
    <t>Pedagoginės sklaidos tinklo kūrimo koordinavimas. Veikla 1.4.1</t>
  </si>
  <si>
    <t>Pedagoginės sklaidos tinklo kūrimas. Veikla 1.4.1</t>
  </si>
  <si>
    <t>Progimnazijos sienų pritaikymas ugdymui(si) (idėjos kūrimai, eskizai). Veikla 2.7</t>
  </si>
  <si>
    <t xml:space="preserve">Progimnazijos sienų pritaikymas ugdymui(si) (idėjos kūrimai, eskizai). Veikla 2.7  </t>
  </si>
  <si>
    <t>,,Kultūringiausio mokinio" konkurso 1–4 klasėse koordinavimas (išrinkti ir apdovanoti kultūringiausi mokiniai klasėse; rezultatų paskelbimas progimnazijos interneto svetainėje www.kdp.lt ir socialinio tinklo Facebook paskyroje). Veikla 2.8</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</si>
  <si>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 Veikla 2.8</t>
  </si>
  <si>
    <t xml:space="preserve">Skaitymo ir rašymo įgūdžių lavinimo veiklos progimnazijos bibliotekoje (skaitymo įgūdžių lavinimas - mokiniai susipažino su švedų vaikų ir jaunimo literatūros rašytoja Astrid Lindgren bei jos kūryba. Veikla 2.2
</t>
  </si>
  <si>
    <t xml:space="preserve">Skaitymo ir rašymo įgūdžių lavinimo veiklos progimnazijos bibliotekoje (Mokiniai susipažino su prancūzų rašytoju-pasakininku Šarliu Pero, skaitė jo pasakas, nagrinėjo sudėtingesnių žodžių rašybą, mokėsi atpasakoti  perskaitytas pasakas). Veikla 2.2
</t>
  </si>
  <si>
    <t>Projektinės veiklos koordinavimas (1-8 klasių mokinių projektinių darbų temų pateikimas, darbų grupių sudarymas,  grupių ir sąrašų pateikimas viešame stende). Veikla 1.2</t>
  </si>
  <si>
    <t>Projektinės veiklos koordinavimas (Projekto ,,Kokybės krepšelis“ vykdymo sklaida visuomenei: straipsnis rajono laikraštyje ,,Pajūrio naujienos", progimnazijos svetainei www.kdp.lt.  Mokinių konsultavimas). Veikla 1.2</t>
  </si>
  <si>
    <t>Savipagalbos grupės ,,Mokinys mokiniui“ grupės veikla ( parengtas savipagalbos grupės nuotolinių konsultacijų tvarkaraštis. Konsultacijos buvo suteiktos 12 mokinių). Veikla 1.1.2</t>
  </si>
  <si>
    <t>Savipagalbos grupės ,,Mokinys mokiniui“ grupės veikla (pagal parengtą savipagalbos grupės nuotolinių konsultacijų tvarkaraštį mokymosi pagalba buvo suteikta 12 mokinių nuotoloniu būdu). Veikla 1.1.2</t>
  </si>
  <si>
    <t>Projekto ,,Kokybės krepšelis" vykdymo sklaida. Veikla 1.6</t>
  </si>
  <si>
    <t>Gamtamokslinio kabineto įrengimas   (1 mokytojo stalas, 1 stalčių blokas ant ratukų, 1 spintelė, 2 spintos). Veikla 2.1</t>
  </si>
  <si>
    <t>Skaitymo ir rašymo erdvių įrengimas bibliotekoje (1 recepcija, 1 rūbų spinta, 1 demonstracinė lenta, 1 staliukas kopijavimo aparatui, 1 rašomasis stalas, 4 skaitymo stalai, 1 spinta dokumentams, 1 lentyna). Veikla 2.2</t>
  </si>
  <si>
    <t>,,BUDINČIOS KLASĖS“  veikla: ugdymo personalizavimas (karantino metu mokymosi pagalbą progimnazijoje gavo 11  mokinių, turinčių mokymosi sunkumų mokantis nuotoliniu būdu namuose). Veikla 1.1.3</t>
  </si>
  <si>
    <t>,,BUDINČIOS KLASĖS“  veikla nevykdyta nuo 2021-01-02, atnaujinta - nuo 2021 m. sausio 25 d. (progimnazijoje nuotoliniu būdu mokosi 7 mokiniai dėl nepažangumo problemų). Veikla 1.1.3</t>
  </si>
  <si>
    <t>Visos dienos mokinių klubo ,,Veik“ veiklos 02 mėn. nevykdytos</t>
  </si>
  <si>
    <t>Projekto ,,Kokybės krepšelis" vykdymo sklaida (straipsniai ,,Švietimo naujienose", ,,Pajūrio naujienose" apie respublikinę virtualią teorinę-praktinę konferenciją ,,Ateities mokykla" organizavimą, refleksiją). Veikla 1.6</t>
  </si>
  <si>
    <t>Visos dienos mokinių klubo ,,Veik“ veiklos: namų darbų ruoša, nuotolinio mokymosi žinių spragų mokymosi sunkumų mažinimas. Veikla 1.1.1</t>
  </si>
  <si>
    <t>Metodinės dienos ,,Patyriminio ugdymo veiksmingumas“ organizavimas. Veikla 1.4.4</t>
  </si>
  <si>
    <t>Gamtamokslinio kabineto laborantas: gamtamokslinio kabineto priežiūra,  priemonių katalogo, veiklų lapų darymas. Veikla 2.1</t>
  </si>
  <si>
    <t>Savipagalbos grupės ,,Mokinys mokiniui“ grupės veikla (pagal parengtą savipagalbos grupės nuotolinių konsultacijų tvarkaraštį mokymosi pagalba buvo suteikta 13 mokinių nuotoloniu būdu). Veikla 1.1.2</t>
  </si>
  <si>
    <t>Projektinės veiklos koordinavimas (1-8 klasių mokinių projektinės veiklos stebėsena ir mokytojų konsultavimas.
Individualus darbas su mokiniais). Veikla 1.2</t>
  </si>
  <si>
    <t>Respublikinės konferencijos ,,Ateities mokykla“ organizavimas. Organizacinės išlaidos.  Lektoriaus darbo užmokestis. Veikla 1.4.2</t>
  </si>
  <si>
    <t>,,BUDINČIOS KLASĖS“  veikla: ugdymo personalizavimas (karantino metu mokymosi pagalbą progimnazijoje gavo 12  mokinių, turinčių mokymosi sunkumų mokantis nuotoliniu būdu namuose). Veikla 1.1.3</t>
  </si>
  <si>
    <t>,,BUDINČIOS KLASĖS“  veikla: ugdymo personalizavimas (karantino metu mokymosi pagalbą progimnazijoje gavo 9  mokiniai, turintys mokymosi sunkumų mokantis nuotoliniu būdu namuose). Veikla 1.1.3</t>
  </si>
  <si>
    <t>Tarptautinio projekto  ,,Erasmus +“ programoje „Explore, Create and Know“ vykdymas (mokiniai kūrė daugiakalbį partnerių šalių, pagrindinių bendravimo frazių žodynėlį, projekto daugiakalbiam žodynui. 8 klasės mokiniai pildė Erasmus + dienoraščius). Veikla 1.3</t>
  </si>
  <si>
    <t>Tarptautinio projekto  ,,Erasmus +“ programoje „Explore, Create and Know“ vykdymas (mėnuo skirtas apžvelgti Erasmus+ projekto nuveiktas veiklas, mokiniai pildė dienoraštį apie dalyvavimą projekto veiklose). Veikla 1.3</t>
  </si>
  <si>
    <t>,,Vieno autoriaus galerija“ ekspozicijų apipavidalinimo ir tvarkymo koordinavimas (autoriaus darbų pristatymas).  Veikla 2.5</t>
  </si>
  <si>
    <t>,,Vieno autoriaus galerija“ ekspozicijų apipavidalinimo ir tvarkymo koordinavimas (mokinių darbų rengimas ekspoizicijai). Veikla 2.4</t>
  </si>
  <si>
    <t xml:space="preserve">Skaitymo ir rašymo įgūdžių lavinimo veiklos progimnazijos bibliotekoje virtualiai (Mokiniai skaitė Žemaičių pasakas,  mokėsi atpasakoti  perskaitytas pasakas, nagrinėjo sudėtingesnių žodžių rašybą). Veikla 2.2
</t>
  </si>
  <si>
    <t xml:space="preserve">Skaitymo ir rašymo įgūdžių lavinimo veiklos progimnazijos bibliotekoje (Mokiniai skaitė Žemaičių pasakas. Skaitymo įgūdžių lavinimas, sudėtingesnių žodžių rašyba). Veikla 2.2
</t>
  </si>
  <si>
    <t>Skaitymo ir rašymo erdvių įrengimas bibliotekoje (1 rašomasis stalas, 2 kėdės, 4 lentynėlės klaviatūrai). Veikla 2.2</t>
  </si>
  <si>
    <t>Gamtamokslinio kabineto įrengimas. Veikla 2.1</t>
  </si>
  <si>
    <t>Projekto ,,Kokybės krepšelis" vykdymo sklaida (straipsniai ,,Švietimo naujienose" (2021-05-25), ,,Pajūrio naujienose" apie progimnazijos sėkmės istorijas"). Veikla 1.6</t>
  </si>
  <si>
    <t xml:space="preserve">Skaitymo ir rašymo įgūdžių lavinimo veiklos progimnazijos bibliotekoje (susipažinimas su Simono Daukanto gyvenimu ir kūryba. Tarptautinės vaikų knygos dienos paminėjimas. Žaidimas ,,Surink iš 27 raidžių 4 žodžius". Tarptautinė vaikų knygos diena. Žaidimas, skirtas 1–4 klasių mokiniams. 7 a ir 7 b kl. mokiniai dalyvavo virtualioje viktorinoje ,,Atspėk pasakų veikėjus. Sudėtingesnių žodžių rašyba). Veikla 2.2
</t>
  </si>
  <si>
    <t xml:space="preserve">Skaitymo ir rašymo įgūdžių lavinimo veiklos progimnazijos bibliotekoje (susipažinimase su Kretinga ir jos gatvėmis. Vyko diskusija apie Kretingą. Vykdytas konkursas „Kuriame naują knygos viršelį“ - dalyvavo 3a, 3 b klasės, išrinkti trys gražiausi, originaliausi darbai). Veikla 2.2
</t>
  </si>
  <si>
    <t>Patyriminio ugdymo aplankų kūrimas. Veikla 1.3</t>
  </si>
  <si>
    <t>Projekto  ,,Renkuosi mokyti"  vykdymas (mokytojai kūrė metodinę medžiagą bei gamtamokslinių metodinių priemonių aplankus). Veikla 1.3</t>
  </si>
  <si>
    <t>Tarptautinio projekto  ,,Erasmus +“ programos „Explore, Create and Know“ vykdymas, koordinavimas (mokiniai kūrė pagal Erasmus+ veiklų tvarkaraštį. 10 mokinių projekto partneriams kūrė pristatymą apie Velykų šventimo papročius Lietuvoje.  7 mokiniai rašė projekto veiklų dienoraštį). Veikla 1.3</t>
  </si>
  <si>
    <t>Projektinės veiklos koordinavimas (1.	Projektinės veiklos pristatymas KK gaunančių mokyklų susitikime. Straipsnis „Simono Daukanto progimnazijos sėkmės istorijos“ – „Švietimo naujienose“ 2021-05-25; nusiųsta į „Pajūrio naujienas“ ir  į „Švyturį“. Projektinių darbų atranka, pasiruošimas pristatymui). Veikla 1.2</t>
  </si>
  <si>
    <t>Kvalifikacijos tobulinimo programos ,,Šiuolaikinė pamoka“ įgyvendinimas (veiklų planavimas ir derinimas  bendradarbiaujant su Kretingos r. švietimo centro metodininkais). Veikla 1.4.8</t>
  </si>
  <si>
    <t>Kvalifikacijos tobulinimo programos ,,Šiuolaikinė pamoka“ įgyvendinimas (refleksija  bendradarbiaujant su Kretingos r. švietimo centro metodininkais). Veikla 1.4.8</t>
  </si>
  <si>
    <t>Visos dienos mokinių klubas "Veik" veiklų koordinavimas</t>
  </si>
  <si>
    <t>Skaitymo ir rašymo erdvių įrengimas bibliotekoje (4 rašomieji stalai su lentynėle klaviatūrai, 8 kėdės). Veikla 2.2</t>
  </si>
  <si>
    <t>Organizacinės išlaidos (respublikinės konferencijos ,,Ateities mokykla“ organizavimas). Veikla 1.4.2</t>
  </si>
  <si>
    <t>Lektoriaus darbo užmokestis (respublikinės konferencijos ,,Ateities mokykla“ organizavimas). Veikla 1.4.2</t>
  </si>
  <si>
    <t>,,BUDINČIOS KLASĖS“  veikla: ugdymo personalizavimas (karantino metu mokymosi pagalbą progimnazijoje gavo 9  mokiniai, turintys mokymosi sunkumų mokantis nuotoliniu būdu namuose. Skatinta jų atsakomybė, motyvacija mokytis, stiprintas mokinių ir mokytojų tarpusavio bendradarbiavimas). Veikla 1.1.3</t>
  </si>
  <si>
    <t>Visos dienos mokinių klubo ,,Veik“ vykdytos veiklos: namų darbų ruoša, individualios konsultacijos nuotolinio mokymo(si) spragoms mažinti, skaitymo ir rašymo įgūdžių lavinimas, neformalaus švietimo būrelių lankymas, aktyvi fizinė veikla mokyklos teritorijoje ir judriajame koridoriuje. Veikla 1.1.1</t>
  </si>
  <si>
    <t>Projektinės veiklos koordinavimas (1-8 klasių mokinių  projektinių darbų ruošimas, mokytojų konsultavimas. Individualus darbas su mokiniais). Veikla 1.2</t>
  </si>
  <si>
    <t xml:space="preserve">Progimnazijos sienų pritaikymas ugdymui(si): (eskizai ir idėjos vystymas sienų apipavidalinimui). Veikla 2.7. 
</t>
  </si>
  <si>
    <t xml:space="preserve">,,Vieno autoriaus galerija“ ekspozicijų apipavidalinimo ir tvarkymo koordinavimas (autorių paieška ir motyvavimas, ruošimasis kitai parodai - darbų rėminimas, pasportavimas). Veikla 2.4    </t>
  </si>
  <si>
    <t>,,Kultūringiausio mokinio" konkurso 1–4 klasėse koordinavimas (išrinkti ir apdovanoti šio konkurso kultūringiausi mokiniai). Veikla 2.8</t>
  </si>
  <si>
    <t>,,BUDINČIOS KLASĖS“  veikla: ugdymo personalizavimas (karantino metu mokymosi pagalbą progimnazijoje gavo 7 mokiniai, turintys mokymosi sunkumų mokantis nuotoliniu būdu namuose. Skatinta jų atsakomybė, motyvacija mokytis, stiprintas mokinių ir mokytojų tarpusavio bendradarbiavimas). Veikla 1.1.3</t>
  </si>
  <si>
    <t>Projekto ,,Erasmus +“ programos „Explore, Create and Know“ vykdymas, koordinavimas (buvo organizuojamas nuotolinis projekto partnerių susitikimas dėl nuveiktų veiklų aptarimo, kitų metų veiklų bei mobilumo į Lietuvą organizavimo. Mokiniai projekto veiklos nevykdė ir dienoraščio nerašė). Veikla 1.3</t>
  </si>
  <si>
    <t>Savipagalbos grupės ,,Mokinys mokiniui“ grupės veikla (pagal parengtą savipagalbos grupės nuotolinių konsultacijų tvarkaraštį mokymosi pagalba buvo suteikta 10 mokinių nuotoliniu būdu). Veikla 1.1.2</t>
  </si>
  <si>
    <t>Savipagalbos grupės ,,Mokinys mokiniui“ grupės veikla ( parengtas savipagalbos grupės nuotolinių konsultacijų tvarkaraštis. Konsultacijos buvo suteiktos 10 mokinių). Veikla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</si>
</sst>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b/>
      <i/>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b/>
      <i/>
      <sz val="12"/>
      <color theme="1"/>
      <name val="Calibri"/>
      <family val="2"/>
      <charset val="186"/>
      <scheme val="minor"/>
    </font>
    <font>
      <i/>
      <sz val="12"/>
      <color theme="1"/>
      <name val="Calibri"/>
      <family val="2"/>
      <charset val="186"/>
      <scheme val="minor"/>
    </font>
    <font>
      <b/>
      <sz val="11"/>
      <name val="Calibri"/>
      <family val="2"/>
      <charset val="186"/>
      <scheme val="minor"/>
    </font>
    <font>
      <b/>
      <i/>
      <sz val="12"/>
      <name val="Calibri"/>
      <family val="2"/>
      <charset val="186"/>
      <scheme val="minor"/>
    </font>
    <font>
      <i/>
      <sz val="12"/>
      <name val="Calibri"/>
      <family val="2"/>
      <charset val="186"/>
      <scheme val="minor"/>
    </font>
    <font>
      <sz val="12"/>
      <name val="Calibri"/>
      <family val="2"/>
      <charset val="186"/>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32">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310">
    <xf numFmtId="0" fontId="0" fillId="0" borderId="0" xfId="0"/>
    <xf numFmtId="0" fontId="0" fillId="0" borderId="7"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5" xfId="0" applyFont="1" applyBorder="1" applyAlignment="1">
      <alignment vertical="top" wrapText="1"/>
    </xf>
    <xf numFmtId="0" fontId="0" fillId="0" borderId="8" xfId="0" applyFont="1" applyBorder="1" applyAlignment="1">
      <alignment vertical="top" wrapText="1"/>
    </xf>
    <xf numFmtId="0" fontId="0" fillId="0" borderId="1" xfId="0" applyFont="1" applyBorder="1" applyAlignment="1">
      <alignment vertical="top" wrapText="1"/>
    </xf>
    <xf numFmtId="0" fontId="0" fillId="0" borderId="24"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vertical="top" wrapText="1"/>
    </xf>
    <xf numFmtId="0" fontId="0" fillId="0" borderId="26" xfId="0" applyFont="1" applyBorder="1" applyAlignment="1">
      <alignment vertical="top" wrapText="1"/>
    </xf>
    <xf numFmtId="0" fontId="0" fillId="4" borderId="5" xfId="0" applyFont="1" applyFill="1" applyBorder="1"/>
    <xf numFmtId="0" fontId="0" fillId="0" borderId="5" xfId="0" applyFont="1" applyBorder="1"/>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8"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24"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left" vertical="top" wrapText="1"/>
    </xf>
    <xf numFmtId="0" fontId="3" fillId="0" borderId="10" xfId="0" applyFont="1" applyBorder="1" applyAlignment="1">
      <alignment horizontal="center" vertical="center"/>
    </xf>
    <xf numFmtId="0" fontId="3" fillId="4" borderId="8" xfId="0" applyFont="1" applyFill="1" applyBorder="1" applyAlignment="1">
      <alignment horizont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left" vertical="top" wrapText="1"/>
    </xf>
    <xf numFmtId="0" fontId="0" fillId="0" borderId="22" xfId="0" applyFont="1" applyBorder="1" applyAlignment="1">
      <alignment horizontal="center" vertical="center"/>
    </xf>
    <xf numFmtId="2" fontId="0" fillId="4" borderId="16" xfId="0" applyNumberFormat="1" applyFont="1" applyFill="1" applyBorder="1" applyAlignment="1">
      <alignment horizontal="center"/>
    </xf>
    <xf numFmtId="14" fontId="1" fillId="5" borderId="8" xfId="0" applyNumberFormat="1" applyFont="1" applyFill="1" applyBorder="1" applyAlignment="1">
      <alignment vertical="center"/>
    </xf>
    <xf numFmtId="0" fontId="1" fillId="5" borderId="1" xfId="0" applyFont="1" applyFill="1" applyBorder="1" applyAlignment="1">
      <alignment vertical="center"/>
    </xf>
    <xf numFmtId="2" fontId="1" fillId="5" borderId="12" xfId="0" applyNumberFormat="1" applyFont="1" applyFill="1" applyBorder="1" applyAlignment="1">
      <alignment horizontal="center"/>
    </xf>
    <xf numFmtId="0" fontId="1" fillId="5" borderId="8" xfId="0" applyFont="1" applyFill="1" applyBorder="1" applyAlignment="1">
      <alignment vertical="center"/>
    </xf>
    <xf numFmtId="2" fontId="1" fillId="5" borderId="8" xfId="0" applyNumberFormat="1" applyFont="1" applyFill="1" applyBorder="1" applyAlignment="1">
      <alignment horizontal="center"/>
    </xf>
    <xf numFmtId="0" fontId="1" fillId="5" borderId="24" xfId="0" applyFont="1" applyFill="1" applyBorder="1" applyAlignment="1">
      <alignment vertical="center"/>
    </xf>
    <xf numFmtId="0" fontId="1" fillId="5" borderId="1" xfId="0" applyFont="1" applyFill="1" applyBorder="1" applyAlignment="1">
      <alignment horizontal="center"/>
    </xf>
    <xf numFmtId="0" fontId="1" fillId="5" borderId="8" xfId="0" applyFont="1" applyFill="1" applyBorder="1" applyAlignment="1">
      <alignment horizontal="center" wrapText="1"/>
    </xf>
    <xf numFmtId="0" fontId="1" fillId="4" borderId="1" xfId="0" applyFont="1" applyFill="1" applyBorder="1" applyAlignment="1">
      <alignment vertical="center"/>
    </xf>
    <xf numFmtId="0" fontId="0" fillId="4" borderId="12" xfId="0" applyFont="1" applyFill="1" applyBorder="1" applyAlignment="1">
      <alignment horizontal="center"/>
    </xf>
    <xf numFmtId="0" fontId="0" fillId="0" borderId="10" xfId="0" applyFont="1" applyBorder="1"/>
    <xf numFmtId="0" fontId="0" fillId="4" borderId="8" xfId="0" applyFont="1" applyFill="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alignment horizontal="center"/>
    </xf>
    <xf numFmtId="2" fontId="3" fillId="3" borderId="8" xfId="0" applyNumberFormat="1" applyFont="1" applyFill="1" applyBorder="1" applyAlignment="1">
      <alignment horizontal="center"/>
    </xf>
    <xf numFmtId="0" fontId="0" fillId="4" borderId="2" xfId="0" applyFont="1" applyFill="1" applyBorder="1"/>
    <xf numFmtId="0" fontId="0" fillId="0" borderId="2" xfId="0" applyFont="1" applyBorder="1"/>
    <xf numFmtId="0" fontId="0" fillId="0" borderId="6" xfId="0" applyFont="1" applyBorder="1"/>
    <xf numFmtId="0" fontId="0" fillId="4" borderId="0" xfId="0" applyFont="1" applyFill="1" applyBorder="1"/>
    <xf numFmtId="0" fontId="0" fillId="0" borderId="0" xfId="0" applyFont="1" applyBorder="1"/>
    <xf numFmtId="0" fontId="0" fillId="4" borderId="11" xfId="0" applyFont="1" applyFill="1" applyBorder="1" applyAlignment="1">
      <alignment horizontal="center"/>
    </xf>
    <xf numFmtId="0" fontId="0" fillId="0" borderId="23" xfId="0" applyFont="1" applyBorder="1" applyAlignment="1">
      <alignment horizontal="left" vertical="top" wrapText="1"/>
    </xf>
    <xf numFmtId="0" fontId="0" fillId="4" borderId="23" xfId="0" applyFont="1" applyFill="1" applyBorder="1" applyAlignment="1">
      <alignment horizontal="center"/>
    </xf>
    <xf numFmtId="2" fontId="0" fillId="0" borderId="7" xfId="0" applyNumberFormat="1" applyFont="1" applyBorder="1" applyAlignment="1">
      <alignment horizontal="center"/>
    </xf>
    <xf numFmtId="0" fontId="0" fillId="0" borderId="7" xfId="0" applyFont="1" applyBorder="1" applyAlignment="1">
      <alignment horizontal="center"/>
    </xf>
    <xf numFmtId="0" fontId="0" fillId="4" borderId="28" xfId="0" applyFont="1" applyFill="1" applyBorder="1"/>
    <xf numFmtId="0" fontId="0" fillId="4" borderId="20" xfId="0" applyFont="1" applyFill="1" applyBorder="1" applyAlignment="1">
      <alignment horizontal="center"/>
    </xf>
    <xf numFmtId="0" fontId="0" fillId="0" borderId="17" xfId="0" applyFont="1" applyBorder="1" applyAlignment="1">
      <alignment horizontal="left" vertical="top" wrapText="1"/>
    </xf>
    <xf numFmtId="0" fontId="0" fillId="0" borderId="22" xfId="0" applyFont="1" applyBorder="1"/>
    <xf numFmtId="2" fontId="0" fillId="4" borderId="17" xfId="0" applyNumberFormat="1" applyFont="1" applyFill="1" applyBorder="1" applyAlignment="1">
      <alignment horizontal="center"/>
    </xf>
    <xf numFmtId="2" fontId="0" fillId="0" borderId="22" xfId="0" applyNumberFormat="1" applyFont="1" applyBorder="1" applyAlignment="1">
      <alignment horizontal="center"/>
    </xf>
    <xf numFmtId="0" fontId="0" fillId="0" borderId="22" xfId="0" applyFont="1" applyBorder="1" applyAlignment="1">
      <alignment horizontal="center"/>
    </xf>
    <xf numFmtId="0" fontId="0" fillId="4" borderId="3" xfId="0" applyFont="1" applyFill="1" applyBorder="1"/>
    <xf numFmtId="0" fontId="0" fillId="0" borderId="3" xfId="0" applyFont="1" applyBorder="1"/>
    <xf numFmtId="14" fontId="1" fillId="5" borderId="8" xfId="0" applyNumberFormat="1" applyFont="1" applyFill="1" applyBorder="1" applyAlignment="1">
      <alignment horizontal="center" vertical="center"/>
    </xf>
    <xf numFmtId="0" fontId="1" fillId="5" borderId="8" xfId="0" applyFont="1" applyFill="1" applyBorder="1" applyAlignment="1">
      <alignment horizontal="center"/>
    </xf>
    <xf numFmtId="0" fontId="1" fillId="4" borderId="13" xfId="0" applyFont="1" applyFill="1" applyBorder="1" applyAlignment="1">
      <alignment vertical="center"/>
    </xf>
    <xf numFmtId="0" fontId="1" fillId="4" borderId="9" xfId="0" applyFont="1" applyFill="1" applyBorder="1" applyAlignment="1">
      <alignment vertical="center"/>
    </xf>
    <xf numFmtId="0" fontId="1" fillId="5" borderId="9" xfId="0" applyFont="1" applyFill="1" applyBorder="1" applyAlignment="1">
      <alignment vertical="center"/>
    </xf>
    <xf numFmtId="0" fontId="0" fillId="0" borderId="1" xfId="0" applyFont="1" applyBorder="1"/>
    <xf numFmtId="0" fontId="3" fillId="3" borderId="8" xfId="0" applyFont="1" applyFill="1" applyBorder="1" applyAlignment="1">
      <alignment horizontal="center"/>
    </xf>
    <xf numFmtId="0" fontId="0" fillId="4" borderId="1" xfId="0" applyFont="1" applyFill="1" applyBorder="1"/>
    <xf numFmtId="0" fontId="0" fillId="4" borderId="21" xfId="0" applyFont="1" applyFill="1" applyBorder="1" applyAlignment="1">
      <alignment horizontal="center"/>
    </xf>
    <xf numFmtId="0" fontId="0" fillId="0" borderId="15" xfId="0" applyFont="1" applyBorder="1" applyAlignment="1">
      <alignment horizontal="left" vertical="top" wrapText="1"/>
    </xf>
    <xf numFmtId="0" fontId="0" fillId="4" borderId="15" xfId="0" applyFont="1" applyFill="1" applyBorder="1" applyAlignment="1">
      <alignment horizontal="center"/>
    </xf>
    <xf numFmtId="0" fontId="0" fillId="0" borderId="0" xfId="0" applyFont="1" applyBorder="1" applyAlignment="1">
      <alignment horizontal="center"/>
    </xf>
    <xf numFmtId="0" fontId="3" fillId="3" borderId="15" xfId="0" applyFont="1" applyFill="1" applyBorder="1" applyAlignment="1">
      <alignment horizontal="center"/>
    </xf>
    <xf numFmtId="0" fontId="0" fillId="0" borderId="24" xfId="0" applyFont="1" applyBorder="1"/>
    <xf numFmtId="0" fontId="1" fillId="5" borderId="12" xfId="0" applyFont="1" applyFill="1" applyBorder="1" applyAlignment="1">
      <alignment horizontal="center"/>
    </xf>
    <xf numFmtId="0" fontId="1" fillId="4" borderId="1" xfId="0" applyFont="1" applyFill="1" applyBorder="1"/>
    <xf numFmtId="0" fontId="1" fillId="5" borderId="1" xfId="0" applyFont="1" applyFill="1" applyBorder="1"/>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4" xfId="0" applyFont="1" applyFill="1" applyBorder="1" applyAlignment="1">
      <alignment horizontal="right"/>
    </xf>
    <xf numFmtId="0" fontId="4" fillId="4" borderId="1" xfId="0" applyFont="1" applyFill="1" applyBorder="1"/>
    <xf numFmtId="0" fontId="4" fillId="2" borderId="1" xfId="0" applyFont="1" applyFill="1" applyBorder="1"/>
    <xf numFmtId="0" fontId="0" fillId="0" borderId="15" xfId="0" applyFont="1" applyBorder="1" applyAlignment="1">
      <alignment horizontal="center" vertical="center"/>
    </xf>
    <xf numFmtId="0" fontId="0" fillId="0" borderId="15" xfId="0" applyFont="1" applyBorder="1"/>
    <xf numFmtId="0" fontId="0" fillId="0" borderId="26" xfId="0" applyFont="1" applyBorder="1"/>
    <xf numFmtId="0" fontId="0" fillId="4" borderId="26" xfId="0" applyFont="1" applyFill="1" applyBorder="1"/>
    <xf numFmtId="0" fontId="1" fillId="5" borderId="30" xfId="0" applyFont="1" applyFill="1" applyBorder="1" applyAlignment="1">
      <alignment horizontal="center"/>
    </xf>
    <xf numFmtId="2" fontId="1" fillId="4" borderId="12" xfId="0" applyNumberFormat="1" applyFont="1" applyFill="1" applyBorder="1" applyAlignment="1">
      <alignment horizontal="center"/>
    </xf>
    <xf numFmtId="0" fontId="2" fillId="0" borderId="8" xfId="0" applyFont="1" applyBorder="1" applyAlignment="1">
      <alignment vertical="top" wrapText="1"/>
    </xf>
    <xf numFmtId="2" fontId="1" fillId="4" borderId="8" xfId="0" applyNumberFormat="1" applyFont="1" applyFill="1" applyBorder="1" applyAlignment="1">
      <alignment horizontal="center"/>
    </xf>
    <xf numFmtId="0" fontId="5" fillId="0" borderId="8" xfId="0" applyFont="1" applyBorder="1" applyAlignment="1">
      <alignment vertical="top" wrapText="1"/>
    </xf>
    <xf numFmtId="0" fontId="3" fillId="4" borderId="1" xfId="0" applyFont="1" applyFill="1" applyBorder="1" applyAlignment="1">
      <alignment horizontal="center" vertical="center"/>
    </xf>
    <xf numFmtId="0" fontId="3" fillId="4" borderId="24" xfId="0" applyFont="1" applyFill="1" applyBorder="1" applyAlignment="1">
      <alignment horizontal="center" vertical="center" wrapText="1"/>
    </xf>
    <xf numFmtId="0" fontId="0" fillId="4" borderId="24" xfId="0" applyFont="1" applyFill="1" applyBorder="1" applyAlignment="1">
      <alignment vertical="top" wrapText="1"/>
    </xf>
    <xf numFmtId="0" fontId="0" fillId="4" borderId="8" xfId="0" applyFont="1" applyFill="1" applyBorder="1" applyAlignment="1">
      <alignment vertical="top" wrapText="1"/>
    </xf>
    <xf numFmtId="0" fontId="0" fillId="4" borderId="10" xfId="0" applyFont="1" applyFill="1" applyBorder="1"/>
    <xf numFmtId="2" fontId="0" fillId="4" borderId="1" xfId="0" applyNumberFormat="1" applyFont="1" applyFill="1" applyBorder="1" applyAlignment="1">
      <alignment horizontal="center"/>
    </xf>
    <xf numFmtId="0" fontId="0" fillId="4" borderId="1" xfId="0" applyFont="1" applyFill="1" applyBorder="1" applyAlignment="1">
      <alignment horizontal="center"/>
    </xf>
    <xf numFmtId="2" fontId="3" fillId="4" borderId="8" xfId="0" applyNumberFormat="1" applyFont="1" applyFill="1" applyBorder="1" applyAlignment="1">
      <alignment horizontal="center"/>
    </xf>
    <xf numFmtId="0" fontId="0" fillId="4" borderId="1" xfId="0" applyFont="1" applyFill="1" applyBorder="1" applyAlignment="1">
      <alignment vertical="top" wrapText="1"/>
    </xf>
    <xf numFmtId="0" fontId="0" fillId="4" borderId="6" xfId="0" applyFont="1" applyFill="1" applyBorder="1"/>
    <xf numFmtId="0" fontId="0" fillId="4" borderId="8" xfId="0" applyFont="1" applyFill="1" applyBorder="1" applyAlignment="1">
      <alignment horizontal="left" vertical="top" wrapText="1"/>
    </xf>
    <xf numFmtId="0" fontId="0" fillId="4" borderId="7" xfId="0" applyFont="1" applyFill="1" applyBorder="1" applyAlignment="1">
      <alignment vertical="top" wrapText="1"/>
    </xf>
    <xf numFmtId="0" fontId="0" fillId="4" borderId="28" xfId="0" applyFont="1" applyFill="1" applyBorder="1" applyAlignment="1">
      <alignment vertical="top" wrapText="1"/>
    </xf>
    <xf numFmtId="2" fontId="0" fillId="4" borderId="7" xfId="0" applyNumberFormat="1" applyFont="1" applyFill="1" applyBorder="1" applyAlignment="1">
      <alignment horizontal="center"/>
    </xf>
    <xf numFmtId="0" fontId="0" fillId="4" borderId="7" xfId="0" applyFont="1" applyFill="1" applyBorder="1" applyAlignment="1">
      <alignment horizontal="center"/>
    </xf>
    <xf numFmtId="0" fontId="0" fillId="4" borderId="22" xfId="0" applyFont="1" applyFill="1" applyBorder="1"/>
    <xf numFmtId="0" fontId="0" fillId="4" borderId="27" xfId="0" applyFont="1" applyFill="1" applyBorder="1" applyAlignment="1">
      <alignment vertical="top" wrapText="1"/>
    </xf>
    <xf numFmtId="2" fontId="0" fillId="4" borderId="22" xfId="0" applyNumberFormat="1" applyFont="1" applyFill="1" applyBorder="1" applyAlignment="1">
      <alignment horizontal="center"/>
    </xf>
    <xf numFmtId="0" fontId="0" fillId="4" borderId="22" xfId="0" applyFont="1" applyFill="1" applyBorder="1" applyAlignment="1">
      <alignment horizontal="center"/>
    </xf>
    <xf numFmtId="0" fontId="3" fillId="4" borderId="8" xfId="0" applyFont="1" applyFill="1" applyBorder="1" applyAlignment="1">
      <alignment horizontal="center"/>
    </xf>
    <xf numFmtId="0" fontId="0" fillId="4" borderId="0" xfId="0" applyFont="1" applyFill="1" applyBorder="1" applyAlignment="1">
      <alignment vertical="top" wrapText="1"/>
    </xf>
    <xf numFmtId="0" fontId="0" fillId="4" borderId="26" xfId="0" applyFont="1" applyFill="1" applyBorder="1" applyAlignment="1">
      <alignment vertical="top" wrapText="1"/>
    </xf>
    <xf numFmtId="0" fontId="0" fillId="4" borderId="0" xfId="0" applyFont="1" applyFill="1" applyBorder="1" applyAlignment="1">
      <alignment horizontal="center"/>
    </xf>
    <xf numFmtId="0" fontId="0" fillId="4" borderId="15" xfId="0" applyFont="1" applyFill="1" applyBorder="1" applyAlignment="1">
      <alignment vertical="top" wrapText="1"/>
    </xf>
    <xf numFmtId="0" fontId="0" fillId="4" borderId="15" xfId="0" applyFont="1" applyFill="1" applyBorder="1"/>
    <xf numFmtId="0" fontId="3" fillId="4" borderId="15" xfId="0" applyFont="1" applyFill="1" applyBorder="1" applyAlignment="1">
      <alignment horizontal="center"/>
    </xf>
    <xf numFmtId="0" fontId="0" fillId="4" borderId="15" xfId="0" applyFont="1" applyFill="1" applyBorder="1" applyAlignment="1">
      <alignment horizontal="center" vertical="center"/>
    </xf>
    <xf numFmtId="14" fontId="6" fillId="4" borderId="8" xfId="0" applyNumberFormat="1" applyFont="1" applyFill="1" applyBorder="1" applyAlignment="1">
      <alignment vertical="center"/>
    </xf>
    <xf numFmtId="0" fontId="6" fillId="4" borderId="1" xfId="0" applyFont="1" applyFill="1" applyBorder="1" applyAlignment="1">
      <alignment vertical="center"/>
    </xf>
    <xf numFmtId="0" fontId="6" fillId="4" borderId="12" xfId="0" applyFont="1" applyFill="1" applyBorder="1" applyAlignment="1">
      <alignment horizontal="center"/>
    </xf>
    <xf numFmtId="0" fontId="6" fillId="4" borderId="8" xfId="0" applyFont="1" applyFill="1" applyBorder="1" applyAlignment="1">
      <alignment vertical="center"/>
    </xf>
    <xf numFmtId="0" fontId="6" fillId="4" borderId="8" xfId="0" applyFont="1" applyFill="1" applyBorder="1" applyAlignment="1">
      <alignment horizontal="center"/>
    </xf>
    <xf numFmtId="0" fontId="6" fillId="4" borderId="24" xfId="0" applyFont="1" applyFill="1" applyBorder="1" applyAlignment="1">
      <alignment vertical="center"/>
    </xf>
    <xf numFmtId="0" fontId="6" fillId="4" borderId="1" xfId="0" applyFont="1" applyFill="1" applyBorder="1"/>
    <xf numFmtId="0" fontId="6" fillId="5" borderId="1" xfId="0" applyFont="1" applyFill="1" applyBorder="1"/>
    <xf numFmtId="2" fontId="6" fillId="4" borderId="12" xfId="0" applyNumberFormat="1" applyFont="1" applyFill="1" applyBorder="1" applyAlignment="1">
      <alignment horizontal="center"/>
    </xf>
    <xf numFmtId="0" fontId="6" fillId="4" borderId="8" xfId="0" applyFont="1" applyFill="1" applyBorder="1" applyAlignment="1">
      <alignment horizontal="right"/>
    </xf>
    <xf numFmtId="0" fontId="6" fillId="4" borderId="1" xfId="0" applyFont="1" applyFill="1" applyBorder="1" applyAlignment="1">
      <alignment horizontal="right"/>
    </xf>
    <xf numFmtId="2" fontId="6" fillId="4" borderId="8" xfId="0" applyNumberFormat="1" applyFont="1" applyFill="1" applyBorder="1" applyAlignment="1">
      <alignment horizontal="center"/>
    </xf>
    <xf numFmtId="0" fontId="6" fillId="4" borderId="24" xfId="0" applyFont="1" applyFill="1" applyBorder="1" applyAlignment="1">
      <alignment horizontal="right"/>
    </xf>
    <xf numFmtId="0" fontId="7" fillId="4" borderId="1" xfId="0" applyFont="1" applyFill="1" applyBorder="1"/>
    <xf numFmtId="0" fontId="7" fillId="2" borderId="1" xfId="0" applyFont="1" applyFill="1" applyBorder="1"/>
    <xf numFmtId="14" fontId="6" fillId="4" borderId="8" xfId="0" applyNumberFormat="1" applyFont="1" applyFill="1" applyBorder="1" applyAlignment="1">
      <alignment horizontal="center" vertical="center"/>
    </xf>
    <xf numFmtId="0" fontId="6" fillId="4" borderId="13" xfId="0" applyFont="1" applyFill="1" applyBorder="1" applyAlignment="1">
      <alignment vertical="center"/>
    </xf>
    <xf numFmtId="0" fontId="6" fillId="4" borderId="9" xfId="0" applyFont="1" applyFill="1" applyBorder="1" applyAlignment="1">
      <alignment vertical="center"/>
    </xf>
    <xf numFmtId="0" fontId="6" fillId="5" borderId="9" xfId="0" applyFont="1" applyFill="1" applyBorder="1" applyAlignment="1">
      <alignment vertical="center"/>
    </xf>
    <xf numFmtId="0" fontId="5" fillId="4" borderId="5" xfId="0" applyFont="1" applyFill="1" applyBorder="1"/>
    <xf numFmtId="0" fontId="8" fillId="4" borderId="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4" xfId="0" applyFont="1" applyFill="1" applyBorder="1" applyAlignment="1">
      <alignment vertical="top" wrapText="1"/>
    </xf>
    <xf numFmtId="0" fontId="5" fillId="4" borderId="12" xfId="0" applyFont="1" applyFill="1" applyBorder="1" applyAlignment="1">
      <alignment horizontal="center"/>
    </xf>
    <xf numFmtId="0" fontId="5" fillId="4" borderId="8" xfId="0" applyFont="1" applyFill="1" applyBorder="1" applyAlignment="1">
      <alignment vertical="top" wrapText="1"/>
    </xf>
    <xf numFmtId="0" fontId="5" fillId="4" borderId="10" xfId="0" applyFont="1" applyFill="1" applyBorder="1"/>
    <xf numFmtId="0" fontId="5" fillId="4" borderId="8" xfId="0" applyFont="1" applyFill="1" applyBorder="1" applyAlignment="1">
      <alignment horizontal="center"/>
    </xf>
    <xf numFmtId="2" fontId="5" fillId="4" borderId="1" xfId="0" applyNumberFormat="1" applyFont="1" applyFill="1" applyBorder="1" applyAlignment="1">
      <alignment horizontal="center"/>
    </xf>
    <xf numFmtId="0" fontId="5" fillId="4" borderId="1" xfId="0" applyFont="1" applyFill="1" applyBorder="1" applyAlignment="1">
      <alignment horizontal="center"/>
    </xf>
    <xf numFmtId="2" fontId="8" fillId="4" borderId="8" xfId="0" applyNumberFormat="1" applyFont="1" applyFill="1" applyBorder="1" applyAlignment="1">
      <alignment horizontal="center"/>
    </xf>
    <xf numFmtId="0" fontId="5" fillId="4" borderId="2" xfId="0" applyFont="1" applyFill="1" applyBorder="1"/>
    <xf numFmtId="0" fontId="5" fillId="4" borderId="1" xfId="0" applyFont="1" applyFill="1" applyBorder="1" applyAlignment="1">
      <alignment vertical="top" wrapText="1"/>
    </xf>
    <xf numFmtId="0" fontId="5" fillId="4" borderId="6" xfId="0" applyFont="1" applyFill="1" applyBorder="1"/>
    <xf numFmtId="0" fontId="5" fillId="4" borderId="0" xfId="0" applyFont="1" applyFill="1" applyBorder="1"/>
    <xf numFmtId="0" fontId="5" fillId="4" borderId="8" xfId="0" applyFont="1" applyFill="1" applyBorder="1" applyAlignment="1">
      <alignment horizontal="left" vertical="top" wrapText="1"/>
    </xf>
    <xf numFmtId="2" fontId="5" fillId="4" borderId="8" xfId="0" applyNumberFormat="1" applyFont="1" applyFill="1" applyBorder="1" applyAlignment="1">
      <alignment horizontal="center"/>
    </xf>
    <xf numFmtId="0" fontId="5" fillId="4" borderId="7" xfId="0" applyFont="1" applyFill="1" applyBorder="1" applyAlignment="1">
      <alignment vertical="top" wrapText="1"/>
    </xf>
    <xf numFmtId="0" fontId="5" fillId="4" borderId="11" xfId="0" applyFont="1" applyFill="1" applyBorder="1" applyAlignment="1">
      <alignment horizontal="center"/>
    </xf>
    <xf numFmtId="0" fontId="5" fillId="4" borderId="28" xfId="0" applyFont="1" applyFill="1" applyBorder="1" applyAlignment="1">
      <alignment vertical="top" wrapText="1"/>
    </xf>
    <xf numFmtId="2" fontId="5" fillId="4" borderId="7" xfId="0" applyNumberFormat="1" applyFont="1" applyFill="1" applyBorder="1" applyAlignment="1">
      <alignment horizontal="center"/>
    </xf>
    <xf numFmtId="0" fontId="5" fillId="4" borderId="7" xfId="0" applyFont="1" applyFill="1" applyBorder="1" applyAlignment="1">
      <alignment horizontal="center"/>
    </xf>
    <xf numFmtId="0" fontId="5" fillId="4" borderId="28" xfId="0" applyFont="1" applyFill="1" applyBorder="1"/>
    <xf numFmtId="0" fontId="5" fillId="4" borderId="20" xfId="0" applyFont="1" applyFill="1" applyBorder="1" applyAlignment="1">
      <alignment horizontal="center"/>
    </xf>
    <xf numFmtId="0" fontId="5" fillId="4" borderId="22" xfId="0" applyFont="1" applyFill="1" applyBorder="1" applyAlignment="1">
      <alignment horizontal="center"/>
    </xf>
    <xf numFmtId="0" fontId="5" fillId="4" borderId="22" xfId="0" applyFont="1" applyFill="1" applyBorder="1"/>
    <xf numFmtId="0" fontId="5" fillId="4" borderId="27" xfId="0" applyFont="1" applyFill="1" applyBorder="1" applyAlignment="1">
      <alignment vertical="top" wrapText="1"/>
    </xf>
    <xf numFmtId="2" fontId="5" fillId="4" borderId="22" xfId="0" applyNumberFormat="1" applyFont="1" applyFill="1" applyBorder="1" applyAlignment="1">
      <alignment horizontal="center"/>
    </xf>
    <xf numFmtId="0" fontId="5" fillId="4" borderId="3" xfId="0" applyFont="1" applyFill="1" applyBorder="1"/>
    <xf numFmtId="14" fontId="9" fillId="4" borderId="8" xfId="0" applyNumberFormat="1" applyFont="1" applyFill="1" applyBorder="1" applyAlignment="1">
      <alignment horizontal="center" vertical="center"/>
    </xf>
    <xf numFmtId="0" fontId="9" fillId="4" borderId="1" xfId="0" applyFont="1" applyFill="1" applyBorder="1" applyAlignment="1">
      <alignment vertical="center"/>
    </xf>
    <xf numFmtId="2" fontId="9" fillId="4" borderId="12" xfId="0" applyNumberFormat="1" applyFont="1" applyFill="1" applyBorder="1" applyAlignment="1">
      <alignment horizontal="center"/>
    </xf>
    <xf numFmtId="0" fontId="9" fillId="4" borderId="8" xfId="0" applyFont="1" applyFill="1" applyBorder="1" applyAlignment="1">
      <alignment vertical="center"/>
    </xf>
    <xf numFmtId="0" fontId="9" fillId="4" borderId="8" xfId="0" applyFont="1" applyFill="1" applyBorder="1" applyAlignment="1">
      <alignment horizontal="center"/>
    </xf>
    <xf numFmtId="0" fontId="9" fillId="4" borderId="24" xfId="0" applyFont="1" applyFill="1" applyBorder="1" applyAlignment="1">
      <alignment vertical="center"/>
    </xf>
    <xf numFmtId="2" fontId="9" fillId="4" borderId="8" xfId="0" applyNumberFormat="1" applyFont="1" applyFill="1" applyBorder="1" applyAlignment="1">
      <alignment horizontal="center"/>
    </xf>
    <xf numFmtId="0" fontId="9" fillId="4" borderId="13" xfId="0" applyFont="1" applyFill="1" applyBorder="1" applyAlignment="1">
      <alignment vertical="center"/>
    </xf>
    <xf numFmtId="0" fontId="9" fillId="4" borderId="9" xfId="0" applyFont="1" applyFill="1" applyBorder="1" applyAlignment="1">
      <alignment vertical="center"/>
    </xf>
    <xf numFmtId="0" fontId="5" fillId="4" borderId="1" xfId="0" applyFont="1" applyFill="1" applyBorder="1"/>
    <xf numFmtId="0" fontId="8" fillId="4" borderId="8" xfId="0" applyFont="1" applyFill="1" applyBorder="1" applyAlignment="1">
      <alignment horizontal="center"/>
    </xf>
    <xf numFmtId="0" fontId="5" fillId="4" borderId="0" xfId="0" applyFont="1" applyFill="1" applyBorder="1" applyAlignment="1">
      <alignment vertical="top" wrapText="1"/>
    </xf>
    <xf numFmtId="0" fontId="5" fillId="4" borderId="21" xfId="0" applyFont="1" applyFill="1" applyBorder="1" applyAlignment="1">
      <alignment horizontal="center"/>
    </xf>
    <xf numFmtId="0" fontId="5" fillId="4" borderId="15" xfId="0" applyFont="1" applyFill="1" applyBorder="1" applyAlignment="1">
      <alignment horizontal="center"/>
    </xf>
    <xf numFmtId="0" fontId="5" fillId="4" borderId="26" xfId="0" applyFont="1" applyFill="1" applyBorder="1" applyAlignment="1">
      <alignment vertical="top" wrapText="1"/>
    </xf>
    <xf numFmtId="0" fontId="5" fillId="4" borderId="15" xfId="0" applyFont="1" applyFill="1" applyBorder="1" applyAlignment="1">
      <alignment vertical="top" wrapText="1"/>
    </xf>
    <xf numFmtId="0" fontId="5" fillId="4" borderId="0" xfId="0" applyFont="1" applyFill="1" applyBorder="1" applyAlignment="1">
      <alignment horizontal="center"/>
    </xf>
    <xf numFmtId="14" fontId="9" fillId="4" borderId="8" xfId="0" applyNumberFormat="1" applyFont="1" applyFill="1" applyBorder="1" applyAlignment="1">
      <alignment vertical="center"/>
    </xf>
    <xf numFmtId="0" fontId="9" fillId="4" borderId="12" xfId="0" applyFont="1" applyFill="1" applyBorder="1" applyAlignment="1">
      <alignment horizontal="center"/>
    </xf>
    <xf numFmtId="0" fontId="9" fillId="4" borderId="1" xfId="0" applyFont="1" applyFill="1" applyBorder="1"/>
    <xf numFmtId="0" fontId="9" fillId="4" borderId="8" xfId="0" applyFont="1" applyFill="1" applyBorder="1" applyAlignment="1">
      <alignment horizontal="right"/>
    </xf>
    <xf numFmtId="0" fontId="9" fillId="4" borderId="1" xfId="0" applyFont="1" applyFill="1" applyBorder="1" applyAlignment="1">
      <alignment horizontal="right"/>
    </xf>
    <xf numFmtId="0" fontId="9" fillId="4" borderId="24" xfId="0" applyFont="1" applyFill="1" applyBorder="1" applyAlignment="1">
      <alignment horizontal="right"/>
    </xf>
    <xf numFmtId="0" fontId="10" fillId="4" borderId="1" xfId="0" applyFont="1" applyFill="1" applyBorder="1"/>
    <xf numFmtId="0" fontId="5" fillId="4" borderId="15" xfId="0" applyFont="1" applyFill="1" applyBorder="1" applyAlignment="1">
      <alignment horizontal="center" vertical="center"/>
    </xf>
    <xf numFmtId="0" fontId="5" fillId="4" borderId="15" xfId="0" applyFont="1" applyFill="1" applyBorder="1"/>
    <xf numFmtId="0" fontId="5" fillId="4" borderId="26" xfId="0" applyFont="1" applyFill="1" applyBorder="1"/>
    <xf numFmtId="0" fontId="8" fillId="4" borderId="15" xfId="0" applyFont="1" applyFill="1" applyBorder="1" applyAlignment="1">
      <alignment horizontal="center"/>
    </xf>
    <xf numFmtId="0" fontId="9" fillId="6" borderId="1" xfId="0" applyFont="1" applyFill="1" applyBorder="1" applyAlignment="1">
      <alignment vertical="center"/>
    </xf>
    <xf numFmtId="0" fontId="9" fillId="6" borderId="13" xfId="0" applyFont="1" applyFill="1" applyBorder="1" applyAlignment="1">
      <alignment vertical="center"/>
    </xf>
    <xf numFmtId="0" fontId="9" fillId="6" borderId="9" xfId="0" applyFont="1" applyFill="1" applyBorder="1" applyAlignment="1">
      <alignment vertical="center"/>
    </xf>
    <xf numFmtId="0" fontId="9" fillId="6" borderId="1" xfId="0" applyFont="1" applyFill="1" applyBorder="1"/>
    <xf numFmtId="0" fontId="5" fillId="6" borderId="1" xfId="0" applyFont="1" applyFill="1" applyBorder="1" applyAlignment="1">
      <alignment horizontal="center" vertical="center"/>
    </xf>
    <xf numFmtId="2" fontId="11" fillId="4" borderId="1" xfId="0" applyNumberFormat="1" applyFont="1" applyFill="1" applyBorder="1" applyAlignment="1">
      <alignment horizontal="center"/>
    </xf>
    <xf numFmtId="0" fontId="5" fillId="4" borderId="16" xfId="0" applyFont="1" applyFill="1" applyBorder="1" applyAlignment="1">
      <alignment vertical="top" wrapText="1"/>
    </xf>
    <xf numFmtId="0" fontId="5" fillId="4" borderId="15" xfId="0" applyFont="1" applyFill="1" applyBorder="1" applyAlignment="1">
      <alignment horizontal="center"/>
    </xf>
    <xf numFmtId="0" fontId="5" fillId="4" borderId="15" xfId="0" applyFont="1" applyFill="1" applyBorder="1" applyAlignment="1">
      <alignment vertical="top" wrapText="1"/>
    </xf>
    <xf numFmtId="0" fontId="9" fillId="4" borderId="24" xfId="0" applyFont="1" applyFill="1" applyBorder="1" applyAlignment="1">
      <alignment vertical="center"/>
    </xf>
    <xf numFmtId="2" fontId="5" fillId="4" borderId="14" xfId="0" applyNumberFormat="1" applyFont="1" applyFill="1" applyBorder="1" applyAlignment="1">
      <alignment horizontal="center"/>
    </xf>
    <xf numFmtId="2" fontId="5" fillId="4" borderId="16" xfId="0" applyNumberFormat="1" applyFont="1" applyFill="1" applyBorder="1" applyAlignment="1">
      <alignment horizontal="center"/>
    </xf>
    <xf numFmtId="0" fontId="8" fillId="4" borderId="15" xfId="0" applyFont="1" applyFill="1" applyBorder="1" applyAlignment="1">
      <alignment horizontal="center"/>
    </xf>
    <xf numFmtId="0" fontId="5" fillId="4" borderId="15" xfId="0" applyFont="1" applyFill="1" applyBorder="1"/>
    <xf numFmtId="0" fontId="5" fillId="4" borderId="15" xfId="0" applyFont="1" applyFill="1" applyBorder="1" applyAlignment="1">
      <alignment horizontal="center" vertical="center"/>
    </xf>
    <xf numFmtId="0" fontId="8" fillId="4" borderId="4" xfId="0" applyFont="1" applyFill="1" applyBorder="1" applyAlignment="1">
      <alignment horizontal="center" vertical="center"/>
    </xf>
    <xf numFmtId="0" fontId="5" fillId="4" borderId="5" xfId="0" applyFont="1" applyFill="1" applyBorder="1" applyAlignment="1"/>
    <xf numFmtId="0" fontId="5" fillId="4" borderId="14" xfId="0" applyFont="1" applyFill="1" applyBorder="1" applyAlignment="1">
      <alignment vertical="top" wrapText="1"/>
    </xf>
    <xf numFmtId="0" fontId="5" fillId="4" borderId="15" xfId="0" applyFont="1" applyFill="1" applyBorder="1" applyAlignment="1">
      <alignment vertical="top" wrapText="1"/>
    </xf>
    <xf numFmtId="0" fontId="5" fillId="4" borderId="16" xfId="0" applyFont="1" applyFill="1" applyBorder="1" applyAlignment="1">
      <alignment vertical="top" wrapText="1"/>
    </xf>
    <xf numFmtId="0" fontId="5" fillId="4" borderId="16" xfId="0" applyFont="1" applyFill="1" applyBorder="1" applyAlignment="1">
      <alignment horizontal="center"/>
    </xf>
    <xf numFmtId="2" fontId="8" fillId="4" borderId="14" xfId="0" applyNumberFormat="1" applyFont="1" applyFill="1" applyBorder="1" applyAlignment="1">
      <alignment horizontal="center"/>
    </xf>
    <xf numFmtId="2" fontId="8" fillId="4" borderId="16" xfId="0" applyNumberFormat="1" applyFont="1" applyFill="1" applyBorder="1" applyAlignment="1">
      <alignment horizontal="center"/>
    </xf>
    <xf numFmtId="2" fontId="5" fillId="4" borderId="15" xfId="0" applyNumberFormat="1" applyFont="1" applyFill="1" applyBorder="1" applyAlignment="1">
      <alignment horizontal="center"/>
    </xf>
    <xf numFmtId="2" fontId="5" fillId="4" borderId="16" xfId="0" applyNumberFormat="1" applyFont="1" applyFill="1" applyBorder="1" applyAlignment="1">
      <alignment horizontal="center"/>
    </xf>
    <xf numFmtId="0" fontId="5" fillId="4" borderId="14" xfId="0" applyFont="1" applyFill="1" applyBorder="1" applyAlignment="1">
      <alignment horizontal="center"/>
    </xf>
    <xf numFmtId="0" fontId="9" fillId="4" borderId="12" xfId="0" applyFont="1" applyFill="1" applyBorder="1" applyAlignment="1">
      <alignment horizontal="center" vertical="center"/>
    </xf>
    <xf numFmtId="0" fontId="9" fillId="4" borderId="24" xfId="0" applyFont="1" applyFill="1" applyBorder="1" applyAlignment="1">
      <alignment vertical="center"/>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15" xfId="0" applyFont="1" applyFill="1" applyBorder="1" applyAlignment="1">
      <alignment horizontal="center"/>
    </xf>
    <xf numFmtId="2" fontId="5" fillId="4" borderId="14" xfId="0" applyNumberFormat="1"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14" fontId="5" fillId="4" borderId="14" xfId="0" applyNumberFormat="1" applyFont="1" applyFill="1" applyBorder="1" applyAlignment="1">
      <alignment horizontal="center" vertical="center"/>
    </xf>
    <xf numFmtId="14" fontId="5" fillId="4" borderId="15" xfId="0" applyNumberFormat="1" applyFont="1" applyFill="1" applyBorder="1" applyAlignment="1">
      <alignment horizontal="center" vertical="center"/>
    </xf>
    <xf numFmtId="14" fontId="5" fillId="4" borderId="16" xfId="0" applyNumberFormat="1" applyFont="1" applyFill="1" applyBorder="1" applyAlignment="1">
      <alignment horizontal="center" vertical="center"/>
    </xf>
    <xf numFmtId="0" fontId="5" fillId="4" borderId="15" xfId="0" applyFont="1" applyFill="1" applyBorder="1" applyAlignment="1"/>
    <xf numFmtId="0" fontId="5" fillId="4" borderId="16" xfId="0" applyFont="1" applyFill="1" applyBorder="1" applyAlignment="1"/>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29" xfId="0" applyFont="1" applyFill="1" applyBorder="1" applyAlignment="1"/>
    <xf numFmtId="0" fontId="5" fillId="4" borderId="27" xfId="0" applyFont="1" applyFill="1" applyBorder="1" applyAlignment="1"/>
    <xf numFmtId="0" fontId="3" fillId="0" borderId="4" xfId="0" applyFont="1" applyBorder="1" applyAlignment="1">
      <alignment horizontal="center" vertical="center"/>
    </xf>
    <xf numFmtId="0" fontId="0" fillId="0" borderId="5" xfId="0" applyFont="1" applyBorder="1" applyAlignment="1"/>
    <xf numFmtId="14" fontId="0" fillId="4" borderId="14" xfId="0" applyNumberFormat="1"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5" xfId="0" applyFont="1" applyFill="1" applyBorder="1" applyAlignment="1"/>
    <xf numFmtId="0" fontId="0" fillId="4" borderId="26" xfId="0" applyFont="1" applyFill="1" applyBorder="1" applyAlignment="1"/>
    <xf numFmtId="0" fontId="0" fillId="4" borderId="27" xfId="0" applyFont="1" applyFill="1" applyBorder="1" applyAlignment="1"/>
    <xf numFmtId="0" fontId="0" fillId="4" borderId="29" xfId="0" applyFont="1" applyFill="1" applyBorder="1" applyAlignment="1"/>
    <xf numFmtId="0" fontId="6" fillId="4" borderId="12" xfId="0" applyFont="1" applyFill="1" applyBorder="1" applyAlignment="1">
      <alignment horizontal="center" vertical="center"/>
    </xf>
    <xf numFmtId="0" fontId="6" fillId="4" borderId="24" xfId="0" applyFont="1" applyFill="1" applyBorder="1" applyAlignment="1">
      <alignment vertical="center"/>
    </xf>
    <xf numFmtId="14" fontId="0" fillId="4" borderId="15" xfId="0" applyNumberFormat="1" applyFont="1" applyFill="1" applyBorder="1" applyAlignment="1">
      <alignment horizontal="center" vertical="center"/>
    </xf>
    <xf numFmtId="14" fontId="0" fillId="4" borderId="16" xfId="0" applyNumberFormat="1" applyFont="1" applyFill="1" applyBorder="1" applyAlignment="1">
      <alignment horizontal="center" vertical="center"/>
    </xf>
    <xf numFmtId="0" fontId="0" fillId="4" borderId="14" xfId="0" applyFont="1" applyFill="1" applyBorder="1" applyAlignment="1">
      <alignment vertical="top" wrapText="1"/>
    </xf>
    <xf numFmtId="0" fontId="0" fillId="4" borderId="16" xfId="0" applyFont="1" applyFill="1" applyBorder="1" applyAlignment="1">
      <alignment vertical="top" wrapText="1"/>
    </xf>
    <xf numFmtId="0" fontId="0" fillId="4" borderId="14"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14" xfId="0" applyFont="1" applyFill="1" applyBorder="1" applyAlignment="1">
      <alignment horizontal="center"/>
    </xf>
    <xf numFmtId="0" fontId="0" fillId="4" borderId="16" xfId="0" applyFont="1" applyFill="1" applyBorder="1" applyAlignment="1">
      <alignment horizontal="center"/>
    </xf>
    <xf numFmtId="0" fontId="0" fillId="4" borderId="14" xfId="0" applyFont="1" applyFill="1" applyBorder="1"/>
    <xf numFmtId="0" fontId="0" fillId="4" borderId="16" xfId="0" applyFont="1" applyFill="1" applyBorder="1"/>
    <xf numFmtId="0" fontId="0" fillId="4" borderId="14"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0" borderId="26" xfId="0" applyFont="1" applyBorder="1" applyAlignment="1"/>
    <xf numFmtId="0" fontId="0" fillId="0" borderId="27" xfId="0" applyFont="1" applyBorder="1" applyAlignment="1"/>
    <xf numFmtId="0" fontId="1" fillId="2" borderId="12" xfId="0" applyFont="1" applyFill="1" applyBorder="1" applyAlignment="1">
      <alignment horizontal="center" vertical="center"/>
    </xf>
    <xf numFmtId="0" fontId="1" fillId="0" borderId="24" xfId="0" applyFont="1" applyBorder="1" applyAlignment="1">
      <alignment vertical="center"/>
    </xf>
    <xf numFmtId="14"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4" fontId="0" fillId="0" borderId="14" xfId="0" applyNumberFormat="1" applyFont="1" applyBorder="1" applyAlignment="1">
      <alignment horizontal="center" vertical="top" wrapText="1"/>
    </xf>
    <xf numFmtId="0" fontId="0" fillId="0" borderId="16" xfId="0" applyFont="1" applyBorder="1" applyAlignment="1">
      <alignment horizontal="center" vertical="top" wrapText="1"/>
    </xf>
    <xf numFmtId="0" fontId="3" fillId="0" borderId="2" xfId="0" applyFont="1" applyBorder="1" applyAlignment="1">
      <alignment horizontal="center" vertical="center" wrapText="1"/>
    </xf>
    <xf numFmtId="0" fontId="0" fillId="0" borderId="3" xfId="0" applyFont="1" applyBorder="1" applyAlignment="1">
      <alignment wrapText="1"/>
    </xf>
    <xf numFmtId="0" fontId="3" fillId="4" borderId="18" xfId="0" applyFont="1" applyFill="1" applyBorder="1" applyAlignment="1">
      <alignment horizontal="center" wrapText="1"/>
    </xf>
    <xf numFmtId="0" fontId="0" fillId="0" borderId="19" xfId="0" applyFont="1" applyBorder="1" applyAlignment="1">
      <alignment horizontal="center" wrapText="1"/>
    </xf>
    <xf numFmtId="0" fontId="3"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3" fillId="4" borderId="2" xfId="0" applyFont="1" applyFill="1" applyBorder="1" applyAlignment="1">
      <alignment horizontal="center" wrapText="1"/>
    </xf>
    <xf numFmtId="0" fontId="0" fillId="0" borderId="3" xfId="0" applyFont="1" applyBorder="1" applyAlignment="1">
      <alignment horizontal="center"/>
    </xf>
    <xf numFmtId="0" fontId="0" fillId="0" borderId="14" xfId="0" applyFont="1" applyBorder="1" applyAlignment="1">
      <alignment vertical="top" wrapText="1"/>
    </xf>
    <xf numFmtId="0" fontId="0" fillId="0" borderId="16" xfId="0" applyFont="1" applyBorder="1" applyAlignment="1">
      <alignment wrapText="1"/>
    </xf>
    <xf numFmtId="0" fontId="3" fillId="4" borderId="25" xfId="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3" fillId="4" borderId="14" xfId="0" applyFont="1" applyFill="1" applyBorder="1" applyAlignment="1">
      <alignment horizontal="center" wrapText="1"/>
    </xf>
    <xf numFmtId="0" fontId="3" fillId="4" borderId="16" xfId="0" applyFont="1" applyFill="1" applyBorder="1" applyAlignment="1">
      <alignment horizontal="center" wrapText="1"/>
    </xf>
    <xf numFmtId="2" fontId="3" fillId="3" borderId="14" xfId="0" applyNumberFormat="1" applyFont="1" applyFill="1" applyBorder="1" applyAlignment="1">
      <alignment horizontal="center" wrapText="1"/>
    </xf>
    <xf numFmtId="0" fontId="3" fillId="3" borderId="16" xfId="0" applyFont="1" applyFill="1" applyBorder="1" applyAlignment="1">
      <alignment horizontal="center" wrapText="1"/>
    </xf>
    <xf numFmtId="0" fontId="5" fillId="4" borderId="19" xfId="0" applyFont="1" applyFill="1" applyBorder="1" applyAlignment="1">
      <alignment horizontal="center"/>
    </xf>
    <xf numFmtId="2" fontId="5" fillId="4" borderId="15" xfId="0" applyNumberFormat="1" applyFont="1" applyFill="1" applyBorder="1" applyAlignment="1"/>
    <xf numFmtId="2" fontId="5" fillId="4" borderId="16" xfId="0" applyNumberFormat="1" applyFont="1" applyFill="1" applyBorder="1" applyAlignment="1"/>
    <xf numFmtId="2" fontId="5" fillId="4" borderId="15" xfId="0" applyNumberFormat="1" applyFont="1" applyFill="1" applyBorder="1" applyAlignment="1"/>
    <xf numFmtId="2" fontId="5" fillId="4" borderId="16" xfId="0" applyNumberFormat="1" applyFont="1" applyFill="1" applyBorder="1" applyAlignment="1"/>
    <xf numFmtId="2" fontId="8" fillId="4" borderId="15" xfId="0" applyNumberFormat="1" applyFont="1" applyFill="1" applyBorder="1" applyAlignment="1">
      <alignment horizontal="center"/>
    </xf>
    <xf numFmtId="2" fontId="5" fillId="4" borderId="14" xfId="0" applyNumberFormat="1" applyFont="1" applyFill="1" applyBorder="1" applyAlignment="1"/>
    <xf numFmtId="0" fontId="5" fillId="4" borderId="31" xfId="0" applyFont="1" applyFill="1" applyBorder="1" applyAlignment="1">
      <alignment horizontal="left" vertical="top" wrapText="1"/>
    </xf>
    <xf numFmtId="0" fontId="5" fillId="4" borderId="3" xfId="0" applyFont="1" applyFill="1" applyBorder="1" applyAlignment="1">
      <alignment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1"/>
  <sheetViews>
    <sheetView tabSelected="1" view="pageBreakPreview" zoomScale="90" zoomScaleNormal="60" zoomScaleSheetLayoutView="90" workbookViewId="0">
      <selection activeCell="F3" sqref="F3"/>
    </sheetView>
  </sheetViews>
  <sheetFormatPr defaultColWidth="9.140625" defaultRowHeight="15" x14ac:dyDescent="0.25"/>
  <cols>
    <col min="1" max="1" width="13.85546875" style="219" customWidth="1"/>
    <col min="2" max="2" width="41.7109375" style="162" customWidth="1"/>
    <col min="3" max="3" width="15.28515625" style="189" customWidth="1"/>
    <col min="4" max="4" width="31.5703125" style="218" customWidth="1"/>
    <col min="5" max="5" width="0.140625" style="162" hidden="1" customWidth="1"/>
    <col min="6" max="6" width="13.85546875" style="212" customWidth="1"/>
    <col min="7" max="7" width="29.7109375" style="203" customWidth="1"/>
    <col min="8" max="8" width="14.7109375" style="193" customWidth="1"/>
    <col min="9" max="9" width="34.7109375" style="218" customWidth="1"/>
    <col min="10" max="10" width="13" style="193" customWidth="1"/>
    <col min="11" max="11" width="12.42578125" style="217" customWidth="1"/>
    <col min="12" max="12" width="13" style="203" customWidth="1"/>
    <col min="13" max="54" width="9.140625" style="162" hidden="1" customWidth="1"/>
    <col min="55" max="16384" width="9.140625" style="162"/>
  </cols>
  <sheetData>
    <row r="1" spans="1:13" s="143" customFormat="1" ht="24" customHeight="1" thickBot="1" x14ac:dyDescent="0.3">
      <c r="A1" s="220" t="s">
        <v>8</v>
      </c>
      <c r="B1" s="221"/>
      <c r="C1" s="221"/>
      <c r="D1" s="221"/>
      <c r="E1" s="221"/>
      <c r="F1" s="221"/>
      <c r="G1" s="221"/>
      <c r="H1" s="221"/>
      <c r="I1" s="221"/>
      <c r="J1" s="221"/>
      <c r="K1" s="221"/>
      <c r="L1" s="221"/>
    </row>
    <row r="2" spans="1:13" s="209" customFormat="1" ht="45.75" thickBot="1" x14ac:dyDescent="0.3">
      <c r="A2" s="144" t="s">
        <v>3</v>
      </c>
      <c r="B2" s="145" t="s">
        <v>0</v>
      </c>
      <c r="C2" s="146" t="s">
        <v>1</v>
      </c>
      <c r="D2" s="144" t="s">
        <v>7</v>
      </c>
      <c r="E2" s="147"/>
      <c r="F2" s="144" t="s">
        <v>1</v>
      </c>
      <c r="G2" s="148" t="s">
        <v>5</v>
      </c>
      <c r="H2" s="145" t="s">
        <v>1</v>
      </c>
      <c r="I2" s="144" t="s">
        <v>6</v>
      </c>
      <c r="J2" s="145" t="s">
        <v>22</v>
      </c>
      <c r="K2" s="144" t="s">
        <v>2</v>
      </c>
      <c r="L2" s="149" t="s">
        <v>4</v>
      </c>
    </row>
    <row r="3" spans="1:13" s="159" customFormat="1" ht="165.75" thickBot="1" x14ac:dyDescent="0.3">
      <c r="A3" s="240">
        <v>44316</v>
      </c>
      <c r="B3" s="151" t="s">
        <v>106</v>
      </c>
      <c r="C3" s="152">
        <v>73.06</v>
      </c>
      <c r="D3" s="153" t="s">
        <v>110</v>
      </c>
      <c r="E3" s="154"/>
      <c r="F3" s="155">
        <v>423.58</v>
      </c>
      <c r="G3" s="222" t="s">
        <v>77</v>
      </c>
      <c r="H3" s="215">
        <v>278.54000000000002</v>
      </c>
      <c r="I3" s="153" t="s">
        <v>99</v>
      </c>
      <c r="J3" s="157">
        <v>107.23</v>
      </c>
      <c r="K3" s="158">
        <f>SUM(C3+F3+H3+J3)</f>
        <v>882.41000000000008</v>
      </c>
      <c r="L3" s="222" t="s">
        <v>73</v>
      </c>
    </row>
    <row r="4" spans="1:13" ht="165.75" customHeight="1" thickBot="1" x14ac:dyDescent="0.3">
      <c r="A4" s="241"/>
      <c r="B4" s="160" t="s">
        <v>44</v>
      </c>
      <c r="C4" s="152">
        <v>190.77</v>
      </c>
      <c r="D4" s="153" t="s">
        <v>113</v>
      </c>
      <c r="E4" s="161"/>
      <c r="F4" s="155">
        <v>172.47</v>
      </c>
      <c r="G4" s="223"/>
      <c r="H4" s="304"/>
      <c r="I4" s="153" t="s">
        <v>109</v>
      </c>
      <c r="J4" s="157">
        <v>40.58</v>
      </c>
      <c r="K4" s="158">
        <f>SUM(C4+F4+H4+J4)</f>
        <v>403.82</v>
      </c>
      <c r="L4" s="223"/>
    </row>
    <row r="5" spans="1:13" ht="165.75" thickBot="1" x14ac:dyDescent="0.3">
      <c r="A5" s="241"/>
      <c r="B5" s="151" t="s">
        <v>94</v>
      </c>
      <c r="C5" s="152">
        <v>58.75</v>
      </c>
      <c r="D5" s="163" t="s">
        <v>105</v>
      </c>
      <c r="E5" s="161"/>
      <c r="F5" s="164">
        <v>689.86</v>
      </c>
      <c r="G5" s="223"/>
      <c r="H5" s="304"/>
      <c r="I5" s="153" t="s">
        <v>49</v>
      </c>
      <c r="J5" s="157">
        <v>-20.6</v>
      </c>
      <c r="K5" s="158">
        <f>SUM(C5+F5+H5+J5)</f>
        <v>728.01</v>
      </c>
      <c r="L5" s="223"/>
    </row>
    <row r="6" spans="1:13" ht="165.75" thickBot="1" x14ac:dyDescent="0.3">
      <c r="A6" s="241"/>
      <c r="B6" s="165" t="s">
        <v>92</v>
      </c>
      <c r="C6" s="155">
        <v>257.68</v>
      </c>
      <c r="D6" s="153" t="s">
        <v>100</v>
      </c>
      <c r="E6" s="161"/>
      <c r="F6" s="155">
        <v>71.02</v>
      </c>
      <c r="G6" s="224"/>
      <c r="H6" s="304"/>
      <c r="I6" s="153" t="s">
        <v>76</v>
      </c>
      <c r="J6" s="155">
        <v>17.350000000000001</v>
      </c>
      <c r="K6" s="158">
        <f>SUM(C6+F6+H6+J6)</f>
        <v>346.05</v>
      </c>
      <c r="L6" s="223"/>
    </row>
    <row r="7" spans="1:13" ht="121.5" customHeight="1" thickBot="1" x14ac:dyDescent="0.3">
      <c r="A7" s="241"/>
      <c r="B7" s="222" t="s">
        <v>96</v>
      </c>
      <c r="C7" s="236">
        <v>95.06</v>
      </c>
      <c r="D7" s="223"/>
      <c r="E7" s="143"/>
      <c r="F7" s="243"/>
      <c r="G7" s="167" t="s">
        <v>108</v>
      </c>
      <c r="H7" s="164">
        <v>35.71</v>
      </c>
      <c r="I7" s="222" t="s">
        <v>56</v>
      </c>
      <c r="J7" s="236">
        <v>35.700000000000003</v>
      </c>
      <c r="K7" s="226">
        <f>SUM(C7+F7+H7+H8+J7+J9+J10)</f>
        <v>740.25</v>
      </c>
      <c r="L7" s="223"/>
    </row>
    <row r="8" spans="1:13" s="176" customFormat="1" ht="48.75" hidden="1" customHeight="1" thickBot="1" x14ac:dyDescent="0.3">
      <c r="A8" s="241"/>
      <c r="B8" s="223"/>
      <c r="C8" s="236"/>
      <c r="D8" s="223"/>
      <c r="E8" s="173"/>
      <c r="F8" s="243"/>
      <c r="G8" s="308" t="s">
        <v>107</v>
      </c>
      <c r="H8" s="228">
        <v>26.78</v>
      </c>
      <c r="I8" s="224"/>
      <c r="J8" s="225"/>
      <c r="K8" s="306"/>
      <c r="L8" s="223"/>
    </row>
    <row r="9" spans="1:13" s="176" customFormat="1" ht="63.75" customHeight="1" thickBot="1" x14ac:dyDescent="0.3">
      <c r="A9" s="241"/>
      <c r="B9" s="223"/>
      <c r="C9" s="236"/>
      <c r="D9" s="223"/>
      <c r="F9" s="243"/>
      <c r="G9" s="234"/>
      <c r="H9" s="228"/>
      <c r="I9" s="211" t="s">
        <v>102</v>
      </c>
      <c r="J9" s="216">
        <v>272</v>
      </c>
      <c r="K9" s="306"/>
      <c r="L9" s="223"/>
    </row>
    <row r="10" spans="1:13" s="176" customFormat="1" ht="63.75" customHeight="1" thickBot="1" x14ac:dyDescent="0.3">
      <c r="A10" s="242"/>
      <c r="B10" s="224"/>
      <c r="C10" s="225"/>
      <c r="D10" s="224"/>
      <c r="F10" s="244"/>
      <c r="G10" s="235"/>
      <c r="H10" s="305"/>
      <c r="I10" s="211" t="s">
        <v>103</v>
      </c>
      <c r="J10" s="216">
        <v>275</v>
      </c>
      <c r="K10" s="227"/>
      <c r="L10" s="223"/>
    </row>
    <row r="11" spans="1:13" s="207" customFormat="1" ht="24" customHeight="1" thickBot="1" x14ac:dyDescent="0.3">
      <c r="A11" s="177">
        <v>44316</v>
      </c>
      <c r="B11" s="178" t="s">
        <v>9</v>
      </c>
      <c r="C11" s="179">
        <f>SUM(C3:C10)</f>
        <v>675.31999999999994</v>
      </c>
      <c r="D11" s="180" t="s">
        <v>9</v>
      </c>
      <c r="E11" s="178"/>
      <c r="F11" s="181">
        <f>SUM(F3:F10)</f>
        <v>1356.9299999999998</v>
      </c>
      <c r="G11" s="214"/>
      <c r="H11" s="183">
        <f>SUM(H3:H10)</f>
        <v>341.03</v>
      </c>
      <c r="I11" s="180"/>
      <c r="J11" s="183">
        <f>SUM(J3:J10)</f>
        <v>727.26</v>
      </c>
      <c r="K11" s="183">
        <f>SUM(C11+F11+H11+J11)</f>
        <v>3100.54</v>
      </c>
      <c r="L11" s="224"/>
      <c r="M11" s="206"/>
    </row>
    <row r="12" spans="1:13" s="205" customFormat="1" ht="96" customHeight="1" thickBot="1" x14ac:dyDescent="0.3">
      <c r="A12" s="240">
        <v>44347</v>
      </c>
      <c r="B12" s="222" t="s">
        <v>97</v>
      </c>
      <c r="C12" s="230">
        <v>82.68</v>
      </c>
      <c r="D12" s="222" t="s">
        <v>104</v>
      </c>
      <c r="E12" s="178"/>
      <c r="F12" s="230">
        <v>705.06</v>
      </c>
      <c r="G12" s="151" t="s">
        <v>101</v>
      </c>
      <c r="H12" s="210">
        <v>1014.73</v>
      </c>
      <c r="I12" s="222" t="s">
        <v>98</v>
      </c>
      <c r="J12" s="230">
        <v>345.54</v>
      </c>
      <c r="K12" s="226">
        <f>SUM(C12+F12+H12+H13+J12)</f>
        <v>2219.04</v>
      </c>
      <c r="L12" s="230"/>
    </row>
    <row r="13" spans="1:13" s="186" customFormat="1" ht="105.75" thickBot="1" x14ac:dyDescent="0.3">
      <c r="A13" s="241"/>
      <c r="B13" s="224"/>
      <c r="C13" s="225"/>
      <c r="D13" s="224"/>
      <c r="F13" s="225"/>
      <c r="G13" s="151" t="s">
        <v>108</v>
      </c>
      <c r="H13" s="157">
        <v>71.03</v>
      </c>
      <c r="I13" s="224"/>
      <c r="J13" s="225"/>
      <c r="K13" s="227"/>
      <c r="L13" s="236"/>
    </row>
    <row r="14" spans="1:13" s="176" customFormat="1" ht="139.5" customHeight="1" thickBot="1" x14ac:dyDescent="0.3">
      <c r="A14" s="241"/>
      <c r="B14" s="160" t="s">
        <v>44</v>
      </c>
      <c r="C14" s="152">
        <v>460.24</v>
      </c>
      <c r="D14" s="153" t="s">
        <v>112</v>
      </c>
      <c r="E14" s="186"/>
      <c r="F14" s="155">
        <v>211.02</v>
      </c>
      <c r="G14" s="151" t="s">
        <v>107</v>
      </c>
      <c r="H14" s="157">
        <v>70.819999999999993</v>
      </c>
      <c r="I14" s="153" t="s">
        <v>109</v>
      </c>
      <c r="J14" s="157">
        <v>50.73</v>
      </c>
      <c r="K14" s="187">
        <f>SUM(C14+F14+H14+J14)</f>
        <v>792.81</v>
      </c>
      <c r="L14" s="236"/>
    </row>
    <row r="15" spans="1:13" s="176" customFormat="1" ht="156" customHeight="1" thickBot="1" x14ac:dyDescent="0.3">
      <c r="A15" s="241"/>
      <c r="B15" s="160" t="s">
        <v>94</v>
      </c>
      <c r="C15" s="152">
        <v>316.66000000000003</v>
      </c>
      <c r="D15" s="163" t="s">
        <v>105</v>
      </c>
      <c r="E15" s="186"/>
      <c r="F15" s="155">
        <v>1298.56</v>
      </c>
      <c r="G15" s="153" t="s">
        <v>77</v>
      </c>
      <c r="H15" s="157">
        <v>732.83</v>
      </c>
      <c r="I15" s="153" t="s">
        <v>57</v>
      </c>
      <c r="J15" s="157">
        <v>125.19</v>
      </c>
      <c r="K15" s="187">
        <f>SUM(C15+F15+H15+J15)</f>
        <v>2473.2400000000002</v>
      </c>
      <c r="L15" s="236"/>
    </row>
    <row r="16" spans="1:13" s="176" customFormat="1" ht="127.5" customHeight="1" thickBot="1" x14ac:dyDescent="0.3">
      <c r="A16" s="241"/>
      <c r="B16" s="188" t="s">
        <v>93</v>
      </c>
      <c r="C16" s="189">
        <v>275.94</v>
      </c>
      <c r="D16" s="233" t="s">
        <v>20</v>
      </c>
      <c r="E16" s="162"/>
      <c r="F16" s="230">
        <v>131.88999999999999</v>
      </c>
      <c r="G16" s="213"/>
      <c r="H16" s="307"/>
      <c r="I16" s="222" t="s">
        <v>91</v>
      </c>
      <c r="J16" s="237">
        <v>0</v>
      </c>
      <c r="K16" s="226">
        <f>SUM(C16+C17+C19+F16+H16+J16)</f>
        <v>1525.1799999999998</v>
      </c>
      <c r="L16" s="236"/>
    </row>
    <row r="17" spans="1:12" s="176" customFormat="1" ht="38.25" customHeight="1" thickBot="1" x14ac:dyDescent="0.3">
      <c r="A17" s="241"/>
      <c r="B17" s="222" t="s">
        <v>111</v>
      </c>
      <c r="C17" s="230">
        <v>710.87</v>
      </c>
      <c r="D17" s="234"/>
      <c r="E17" s="186"/>
      <c r="F17" s="236"/>
      <c r="G17" s="213"/>
      <c r="H17" s="302"/>
      <c r="I17" s="223"/>
      <c r="J17" s="228"/>
      <c r="K17" s="238"/>
      <c r="L17" s="236"/>
    </row>
    <row r="18" spans="1:12" s="176" customFormat="1" ht="87" customHeight="1" thickBot="1" x14ac:dyDescent="0.3">
      <c r="A18" s="241"/>
      <c r="B18" s="224"/>
      <c r="C18" s="225"/>
      <c r="D18" s="234"/>
      <c r="E18" s="186"/>
      <c r="F18" s="236"/>
      <c r="G18" s="213"/>
      <c r="H18" s="302"/>
      <c r="I18" s="223"/>
      <c r="J18" s="228"/>
      <c r="K18" s="238"/>
      <c r="L18" s="236"/>
    </row>
    <row r="19" spans="1:12" s="176" customFormat="1" ht="69.75" customHeight="1" thickBot="1" x14ac:dyDescent="0.3">
      <c r="A19" s="242"/>
      <c r="B19" s="309" t="s">
        <v>95</v>
      </c>
      <c r="C19" s="301">
        <v>406.48</v>
      </c>
      <c r="D19" s="235"/>
      <c r="E19" s="186"/>
      <c r="F19" s="225"/>
      <c r="G19" s="211"/>
      <c r="H19" s="303"/>
      <c r="I19" s="224"/>
      <c r="J19" s="229"/>
      <c r="K19" s="239"/>
      <c r="L19" s="236"/>
    </row>
    <row r="20" spans="1:12" s="208" customFormat="1" ht="30.75" customHeight="1" thickBot="1" x14ac:dyDescent="0.3">
      <c r="A20" s="194">
        <v>44347</v>
      </c>
      <c r="B20" s="178" t="s">
        <v>9</v>
      </c>
      <c r="C20" s="179">
        <f>SUM(C12:C19)</f>
        <v>2252.8700000000003</v>
      </c>
      <c r="D20" s="180" t="s">
        <v>9</v>
      </c>
      <c r="E20" s="178"/>
      <c r="F20" s="181">
        <f>SUM(F12:F19)</f>
        <v>2346.5299999999997</v>
      </c>
      <c r="G20" s="214" t="s">
        <v>9</v>
      </c>
      <c r="H20" s="179">
        <f>SUM(H12:H19)</f>
        <v>1889.4099999999999</v>
      </c>
      <c r="I20" s="180" t="s">
        <v>9</v>
      </c>
      <c r="J20" s="179">
        <f>SUM(J12:J19)</f>
        <v>521.46</v>
      </c>
      <c r="K20" s="183">
        <f>SUM(C20+F20+H20+J20)</f>
        <v>7010.2699999999995</v>
      </c>
      <c r="L20" s="236"/>
    </row>
    <row r="21" spans="1:12" s="200" customFormat="1" ht="28.5" customHeight="1" thickBot="1" x14ac:dyDescent="0.3">
      <c r="A21" s="231" t="s">
        <v>13</v>
      </c>
      <c r="B21" s="232"/>
      <c r="C21" s="179">
        <f>C11+C20</f>
        <v>2928.1900000000005</v>
      </c>
      <c r="D21" s="197"/>
      <c r="E21" s="198">
        <f>SUM(E3:E11)</f>
        <v>0</v>
      </c>
      <c r="F21" s="183">
        <f>F11+F20</f>
        <v>3703.4599999999996</v>
      </c>
      <c r="G21" s="199"/>
      <c r="H21" s="179">
        <f>H11+H20</f>
        <v>2230.4399999999996</v>
      </c>
      <c r="I21" s="197"/>
      <c r="J21" s="179">
        <f>J11+J20</f>
        <v>1248.72</v>
      </c>
      <c r="K21" s="183">
        <f>K11+K20</f>
        <v>10110.81</v>
      </c>
      <c r="L21" s="225"/>
    </row>
  </sheetData>
  <mergeCells count="31">
    <mergeCell ref="L12:L21"/>
    <mergeCell ref="L3:L11"/>
    <mergeCell ref="C12:C13"/>
    <mergeCell ref="D12:D13"/>
    <mergeCell ref="F12:F13"/>
    <mergeCell ref="A3:A10"/>
    <mergeCell ref="B7:B10"/>
    <mergeCell ref="C7:C10"/>
    <mergeCell ref="D7:D10"/>
    <mergeCell ref="F7:F10"/>
    <mergeCell ref="B17:B18"/>
    <mergeCell ref="C17:C18"/>
    <mergeCell ref="A21:B21"/>
    <mergeCell ref="D16:D19"/>
    <mergeCell ref="F16:F19"/>
    <mergeCell ref="H16:H19"/>
    <mergeCell ref="I16:I19"/>
    <mergeCell ref="J16:J19"/>
    <mergeCell ref="K16:K19"/>
    <mergeCell ref="I12:I13"/>
    <mergeCell ref="J12:J13"/>
    <mergeCell ref="K12:K13"/>
    <mergeCell ref="A12:A19"/>
    <mergeCell ref="B12:B13"/>
    <mergeCell ref="A1:L1"/>
    <mergeCell ref="I7:I8"/>
    <mergeCell ref="J7:J8"/>
    <mergeCell ref="G8:G10"/>
    <mergeCell ref="G3:G6"/>
    <mergeCell ref="H8:H9"/>
    <mergeCell ref="K7:K10"/>
  </mergeCells>
  <pageMargins left="0.51181102362204722" right="0" top="0.74803149606299213" bottom="0.15748031496062992" header="0.11811023622047245" footer="0"/>
  <pageSetup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view="pageBreakPreview" topLeftCell="A7" zoomScaleNormal="100" zoomScaleSheetLayoutView="100" workbookViewId="0">
      <selection activeCell="A10" sqref="A1:XFD1048576"/>
    </sheetView>
  </sheetViews>
  <sheetFormatPr defaultColWidth="9.140625" defaultRowHeight="15" x14ac:dyDescent="0.25"/>
  <cols>
    <col min="1" max="1" width="13.85546875" style="201" customWidth="1"/>
    <col min="2" max="2" width="44.85546875" style="162" customWidth="1"/>
    <col min="3" max="3" width="15.28515625" style="189" customWidth="1"/>
    <col min="4" max="4" width="54.85546875" style="202" customWidth="1"/>
    <col min="5" max="5" width="0.140625" style="162" hidden="1" customWidth="1"/>
    <col min="6" max="6" width="13.85546875" style="190" customWidth="1"/>
    <col min="7" max="7" width="29.7109375" style="203" customWidth="1"/>
    <col min="8" max="8" width="14.7109375" style="193" customWidth="1"/>
    <col min="9" max="9" width="41.7109375" style="202" customWidth="1"/>
    <col min="10" max="10" width="13" style="193" customWidth="1"/>
    <col min="11" max="11" width="12.42578125" style="204" customWidth="1"/>
    <col min="12" max="12" width="12.85546875" style="203" customWidth="1"/>
    <col min="13" max="54" width="9.140625" style="162" hidden="1" customWidth="1"/>
    <col min="55" max="16384" width="9.140625" style="162"/>
  </cols>
  <sheetData>
    <row r="1" spans="1:13" s="143" customFormat="1" ht="24" customHeight="1" thickBot="1" x14ac:dyDescent="0.3">
      <c r="A1" s="220" t="s">
        <v>8</v>
      </c>
      <c r="B1" s="221"/>
      <c r="C1" s="221"/>
      <c r="D1" s="221"/>
      <c r="E1" s="221"/>
      <c r="F1" s="221"/>
      <c r="G1" s="221"/>
      <c r="H1" s="221"/>
      <c r="I1" s="221"/>
      <c r="J1" s="221"/>
      <c r="K1" s="221"/>
      <c r="L1" s="221"/>
    </row>
    <row r="2" spans="1:13" s="150" customFormat="1" ht="45.75" thickBot="1" x14ac:dyDescent="0.3">
      <c r="A2" s="144" t="s">
        <v>3</v>
      </c>
      <c r="B2" s="145" t="s">
        <v>0</v>
      </c>
      <c r="C2" s="146" t="s">
        <v>1</v>
      </c>
      <c r="D2" s="144" t="s">
        <v>7</v>
      </c>
      <c r="E2" s="147"/>
      <c r="F2" s="144" t="s">
        <v>1</v>
      </c>
      <c r="G2" s="148" t="s">
        <v>5</v>
      </c>
      <c r="H2" s="145" t="s">
        <v>1</v>
      </c>
      <c r="I2" s="144" t="s">
        <v>6</v>
      </c>
      <c r="J2" s="145" t="s">
        <v>22</v>
      </c>
      <c r="K2" s="144" t="s">
        <v>2</v>
      </c>
      <c r="L2" s="149" t="s">
        <v>4</v>
      </c>
    </row>
    <row r="3" spans="1:13" s="159" customFormat="1" ht="64.5" customHeight="1" thickBot="1" x14ac:dyDescent="0.3">
      <c r="A3" s="240">
        <v>44255</v>
      </c>
      <c r="B3" s="151" t="s">
        <v>79</v>
      </c>
      <c r="C3" s="152">
        <v>54.79</v>
      </c>
      <c r="D3" s="153" t="s">
        <v>81</v>
      </c>
      <c r="E3" s="154"/>
      <c r="F3" s="155">
        <v>373.74</v>
      </c>
      <c r="G3" s="151" t="s">
        <v>90</v>
      </c>
      <c r="H3" s="156">
        <v>0</v>
      </c>
      <c r="I3" s="153" t="s">
        <v>51</v>
      </c>
      <c r="J3" s="157">
        <v>36.229999999999997</v>
      </c>
      <c r="K3" s="158">
        <f>SUM(C3+F3+H3+J3)</f>
        <v>464.76000000000005</v>
      </c>
      <c r="L3" s="222" t="s">
        <v>73</v>
      </c>
    </row>
    <row r="4" spans="1:13" ht="123" customHeight="1" thickBot="1" x14ac:dyDescent="0.3">
      <c r="A4" s="245"/>
      <c r="B4" s="160" t="s">
        <v>44</v>
      </c>
      <c r="C4" s="152">
        <v>118.83</v>
      </c>
      <c r="D4" s="153" t="s">
        <v>66</v>
      </c>
      <c r="E4" s="161"/>
      <c r="F4" s="155">
        <v>152.18</v>
      </c>
      <c r="G4" s="151" t="s">
        <v>89</v>
      </c>
      <c r="H4" s="156">
        <v>562.65</v>
      </c>
      <c r="I4" s="153" t="s">
        <v>61</v>
      </c>
      <c r="J4" s="157">
        <v>30.44</v>
      </c>
      <c r="K4" s="158">
        <f>SUM(C4+F4+H4+J4)</f>
        <v>864.1</v>
      </c>
      <c r="L4" s="223"/>
    </row>
    <row r="5" spans="1:13" ht="54" customHeight="1" thickBot="1" x14ac:dyDescent="0.3">
      <c r="A5" s="245"/>
      <c r="B5" s="151" t="s">
        <v>19</v>
      </c>
      <c r="C5" s="152">
        <v>40.97</v>
      </c>
      <c r="D5" s="163" t="s">
        <v>46</v>
      </c>
      <c r="E5" s="161"/>
      <c r="F5" s="164">
        <v>0</v>
      </c>
      <c r="G5" s="151" t="s">
        <v>55</v>
      </c>
      <c r="H5" s="156">
        <v>0</v>
      </c>
      <c r="I5" s="153" t="s">
        <v>49</v>
      </c>
      <c r="J5" s="157">
        <v>17.350000000000001</v>
      </c>
      <c r="K5" s="158">
        <f t="shared" ref="K5:K6" si="0">SUM(C5+F5+H5+J5)</f>
        <v>58.32</v>
      </c>
      <c r="L5" s="224"/>
    </row>
    <row r="6" spans="1:13" ht="75.75" customHeight="1" thickBot="1" x14ac:dyDescent="0.3">
      <c r="A6" s="245"/>
      <c r="B6" s="165" t="s">
        <v>87</v>
      </c>
      <c r="C6" s="166">
        <v>77.3</v>
      </c>
      <c r="D6" s="247"/>
      <c r="E6" s="161"/>
      <c r="F6" s="230"/>
      <c r="G6" s="167" t="s">
        <v>77</v>
      </c>
      <c r="H6" s="168">
        <v>278.54000000000002</v>
      </c>
      <c r="I6" s="153" t="s">
        <v>76</v>
      </c>
      <c r="J6" s="169">
        <v>17.34</v>
      </c>
      <c r="K6" s="158">
        <f t="shared" si="0"/>
        <v>373.18</v>
      </c>
      <c r="L6" s="170"/>
    </row>
    <row r="7" spans="1:13" ht="105.75" customHeight="1" thickBot="1" x14ac:dyDescent="0.3">
      <c r="A7" s="245"/>
      <c r="B7" s="160" t="s">
        <v>83</v>
      </c>
      <c r="C7" s="171">
        <v>13.09</v>
      </c>
      <c r="D7" s="248"/>
      <c r="E7" s="143"/>
      <c r="F7" s="236"/>
      <c r="G7" s="167" t="s">
        <v>85</v>
      </c>
      <c r="H7" s="168">
        <v>26.78</v>
      </c>
      <c r="I7" s="153" t="s">
        <v>56</v>
      </c>
      <c r="J7" s="172">
        <v>26.78</v>
      </c>
      <c r="K7" s="158">
        <f t="shared" ref="K7" si="1">SUM(C7+F7+H7+J7)</f>
        <v>66.650000000000006</v>
      </c>
      <c r="L7" s="170"/>
    </row>
    <row r="8" spans="1:13" s="176" customFormat="1" ht="48.75" customHeight="1" thickBot="1" x14ac:dyDescent="0.3">
      <c r="A8" s="246"/>
      <c r="B8" s="160"/>
      <c r="C8" s="171"/>
      <c r="D8" s="249"/>
      <c r="E8" s="173"/>
      <c r="F8" s="225"/>
      <c r="G8" s="174" t="s">
        <v>59</v>
      </c>
      <c r="H8" s="175">
        <v>26.78</v>
      </c>
      <c r="I8" s="153"/>
      <c r="J8" s="172"/>
      <c r="K8" s="158"/>
      <c r="L8" s="250"/>
    </row>
    <row r="9" spans="1:13" s="185" customFormat="1" ht="24" customHeight="1" thickBot="1" x14ac:dyDescent="0.3">
      <c r="A9" s="177">
        <v>44255</v>
      </c>
      <c r="B9" s="178" t="s">
        <v>9</v>
      </c>
      <c r="C9" s="179">
        <f>SUM(C3:C8)</f>
        <v>304.97999999999996</v>
      </c>
      <c r="D9" s="180" t="s">
        <v>9</v>
      </c>
      <c r="E9" s="178"/>
      <c r="F9" s="181">
        <f>SUM(F3:F8)</f>
        <v>525.92000000000007</v>
      </c>
      <c r="G9" s="182"/>
      <c r="H9" s="183">
        <f>SUM(H3:H8)</f>
        <v>894.75</v>
      </c>
      <c r="I9" s="180"/>
      <c r="J9" s="183">
        <f>SUM(J3:J8)</f>
        <v>128.14000000000001</v>
      </c>
      <c r="K9" s="183">
        <f>SUM(C9+F9+H9+J9)</f>
        <v>1853.7900000000002</v>
      </c>
      <c r="L9" s="251"/>
      <c r="M9" s="184"/>
    </row>
    <row r="10" spans="1:13" s="186" customFormat="1" ht="81.75" customHeight="1" thickBot="1" x14ac:dyDescent="0.3">
      <c r="A10" s="240">
        <v>44286</v>
      </c>
      <c r="B10" s="160" t="s">
        <v>79</v>
      </c>
      <c r="C10" s="152">
        <v>73.03</v>
      </c>
      <c r="D10" s="153" t="s">
        <v>82</v>
      </c>
      <c r="F10" s="155">
        <v>548.16</v>
      </c>
      <c r="G10" s="151" t="s">
        <v>86</v>
      </c>
      <c r="H10" s="157">
        <v>35.71</v>
      </c>
      <c r="I10" s="153" t="s">
        <v>52</v>
      </c>
      <c r="J10" s="157">
        <v>60.36</v>
      </c>
      <c r="K10" s="187">
        <f>SUM(C10+F10+H10+J10)</f>
        <v>717.26</v>
      </c>
      <c r="L10" s="222"/>
    </row>
    <row r="11" spans="1:13" s="176" customFormat="1" ht="113.25" customHeight="1" thickBot="1" x14ac:dyDescent="0.3">
      <c r="A11" s="241"/>
      <c r="B11" s="160" t="s">
        <v>44</v>
      </c>
      <c r="C11" s="152">
        <v>179.18</v>
      </c>
      <c r="D11" s="153" t="s">
        <v>78</v>
      </c>
      <c r="E11" s="186"/>
      <c r="F11" s="155">
        <v>223.19</v>
      </c>
      <c r="G11" s="151" t="s">
        <v>58</v>
      </c>
      <c r="H11" s="157">
        <v>44.64</v>
      </c>
      <c r="I11" s="153" t="s">
        <v>60</v>
      </c>
      <c r="J11" s="157">
        <v>30.44</v>
      </c>
      <c r="K11" s="187">
        <f t="shared" ref="K11:K14" si="2">SUM(C11+F11+H11+J11)</f>
        <v>477.45</v>
      </c>
      <c r="L11" s="223"/>
    </row>
    <row r="12" spans="1:13" s="176" customFormat="1" ht="79.5" customHeight="1" thickBot="1" x14ac:dyDescent="0.3">
      <c r="A12" s="241"/>
      <c r="B12" s="160" t="s">
        <v>19</v>
      </c>
      <c r="C12" s="152">
        <v>56.06</v>
      </c>
      <c r="D12" s="163" t="s">
        <v>75</v>
      </c>
      <c r="E12" s="186"/>
      <c r="F12" s="155">
        <v>324.66000000000003</v>
      </c>
      <c r="G12" s="167" t="s">
        <v>77</v>
      </c>
      <c r="H12" s="157">
        <v>464.24</v>
      </c>
      <c r="I12" s="153" t="s">
        <v>80</v>
      </c>
      <c r="J12" s="157">
        <v>160.99</v>
      </c>
      <c r="K12" s="187">
        <f t="shared" si="2"/>
        <v>1005.95</v>
      </c>
      <c r="L12" s="223"/>
    </row>
    <row r="13" spans="1:13" s="176" customFormat="1" ht="77.25" customHeight="1" thickBot="1" x14ac:dyDescent="0.3">
      <c r="A13" s="241"/>
      <c r="B13" s="188" t="s">
        <v>88</v>
      </c>
      <c r="C13" s="189">
        <v>176.83</v>
      </c>
      <c r="D13" s="163" t="s">
        <v>20</v>
      </c>
      <c r="E13" s="162"/>
      <c r="F13" s="190">
        <v>30.43</v>
      </c>
      <c r="G13" s="191" t="s">
        <v>55</v>
      </c>
      <c r="H13" s="164">
        <v>0</v>
      </c>
      <c r="I13" s="192" t="s">
        <v>50</v>
      </c>
      <c r="J13" s="193">
        <v>28.92</v>
      </c>
      <c r="K13" s="187">
        <f t="shared" si="2"/>
        <v>236.18</v>
      </c>
      <c r="L13" s="223"/>
    </row>
    <row r="14" spans="1:13" s="176" customFormat="1" ht="38.25" customHeight="1" thickBot="1" x14ac:dyDescent="0.3">
      <c r="A14" s="241"/>
      <c r="B14" s="222" t="s">
        <v>84</v>
      </c>
      <c r="C14" s="230">
        <v>13.09</v>
      </c>
      <c r="D14" s="233"/>
      <c r="E14" s="186"/>
      <c r="F14" s="230"/>
      <c r="G14" s="222"/>
      <c r="H14" s="228">
        <v>0</v>
      </c>
      <c r="I14" s="153" t="s">
        <v>57</v>
      </c>
      <c r="J14" s="157">
        <v>26.78</v>
      </c>
      <c r="K14" s="187">
        <f t="shared" si="2"/>
        <v>39.870000000000005</v>
      </c>
      <c r="L14" s="223"/>
    </row>
    <row r="15" spans="1:13" s="176" customFormat="1" ht="99" customHeight="1" thickBot="1" x14ac:dyDescent="0.3">
      <c r="A15" s="242"/>
      <c r="B15" s="224"/>
      <c r="C15" s="225"/>
      <c r="D15" s="235"/>
      <c r="E15" s="186"/>
      <c r="F15" s="225"/>
      <c r="G15" s="224"/>
      <c r="H15" s="229"/>
      <c r="I15" s="153" t="s">
        <v>74</v>
      </c>
      <c r="J15" s="157">
        <v>0</v>
      </c>
      <c r="K15" s="158">
        <v>0</v>
      </c>
      <c r="L15" s="223"/>
    </row>
    <row r="16" spans="1:13" s="196" customFormat="1" ht="30.75" customHeight="1" thickBot="1" x14ac:dyDescent="0.3">
      <c r="A16" s="194">
        <v>44286</v>
      </c>
      <c r="B16" s="178" t="s">
        <v>9</v>
      </c>
      <c r="C16" s="195">
        <f>SUM(C10:C15)</f>
        <v>498.19</v>
      </c>
      <c r="D16" s="180" t="s">
        <v>9</v>
      </c>
      <c r="E16" s="178"/>
      <c r="F16" s="181">
        <f>SUM(F10:F15)</f>
        <v>1126.44</v>
      </c>
      <c r="G16" s="182" t="s">
        <v>9</v>
      </c>
      <c r="H16" s="195">
        <f>SUM(H10:H15)</f>
        <v>544.59</v>
      </c>
      <c r="I16" s="180" t="s">
        <v>9</v>
      </c>
      <c r="J16" s="195">
        <f>SUM(J10:J15)</f>
        <v>307.49</v>
      </c>
      <c r="K16" s="181">
        <f>SUM(K10:K15)</f>
        <v>2476.7099999999996</v>
      </c>
      <c r="L16" s="223"/>
    </row>
    <row r="17" spans="1:12" s="200" customFormat="1" ht="28.5" customHeight="1" thickBot="1" x14ac:dyDescent="0.3">
      <c r="A17" s="231" t="s">
        <v>13</v>
      </c>
      <c r="B17" s="232"/>
      <c r="C17" s="179">
        <f>C9+C16</f>
        <v>803.17</v>
      </c>
      <c r="D17" s="197"/>
      <c r="E17" s="198">
        <f>SUM(E3:E9)</f>
        <v>0</v>
      </c>
      <c r="F17" s="183">
        <f>F9+F16</f>
        <v>1652.3600000000001</v>
      </c>
      <c r="G17" s="199"/>
      <c r="H17" s="179">
        <f>H9+H16</f>
        <v>1439.3400000000001</v>
      </c>
      <c r="I17" s="197"/>
      <c r="J17" s="179">
        <f>J9+J16</f>
        <v>435.63</v>
      </c>
      <c r="K17" s="183">
        <f>K9+K16</f>
        <v>4330.5</v>
      </c>
      <c r="L17" s="224"/>
    </row>
  </sheetData>
  <mergeCells count="15">
    <mergeCell ref="A10:A15"/>
    <mergeCell ref="L10:L17"/>
    <mergeCell ref="B14:B15"/>
    <mergeCell ref="C14:C15"/>
    <mergeCell ref="D14:D15"/>
    <mergeCell ref="F14:F15"/>
    <mergeCell ref="G14:G15"/>
    <mergeCell ref="H14:H15"/>
    <mergeCell ref="A17:B17"/>
    <mergeCell ref="A1:L1"/>
    <mergeCell ref="A3:A8"/>
    <mergeCell ref="L3:L5"/>
    <mergeCell ref="D6:D8"/>
    <mergeCell ref="F6:F8"/>
    <mergeCell ref="L8:L9"/>
  </mergeCells>
  <pageMargins left="0.31496062992125984" right="0" top="0.74803149606299213" bottom="0.15748031496062992" header="0" footer="0"/>
  <pageSetup scale="5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view="pageBreakPreview" topLeftCell="A7" zoomScale="70" zoomScaleNormal="40" zoomScaleSheetLayoutView="70" workbookViewId="0">
      <selection activeCell="B6" sqref="B6"/>
    </sheetView>
  </sheetViews>
  <sheetFormatPr defaultColWidth="9.140625" defaultRowHeight="15" x14ac:dyDescent="0.25"/>
  <cols>
    <col min="1" max="1" width="13.85546875" style="123" customWidth="1"/>
    <col min="2" max="2" width="44.85546875" style="50" customWidth="1"/>
    <col min="3" max="3" width="15.28515625" style="74" customWidth="1"/>
    <col min="4" max="4" width="54.85546875" style="121" customWidth="1"/>
    <col min="5" max="5" width="0.140625" style="50" hidden="1" customWidth="1"/>
    <col min="6" max="6" width="13.85546875" style="76" customWidth="1"/>
    <col min="7" max="7" width="29.7109375" style="91" customWidth="1"/>
    <col min="8" max="8" width="14.7109375" style="119" customWidth="1"/>
    <col min="9" max="9" width="41.7109375" style="121" customWidth="1"/>
    <col min="10" max="10" width="13" style="119" customWidth="1"/>
    <col min="11" max="11" width="12.42578125" style="122" customWidth="1"/>
    <col min="12" max="12" width="12.85546875" style="91" customWidth="1"/>
    <col min="13" max="54" width="9.140625" style="50" hidden="1" customWidth="1"/>
    <col min="55" max="16384" width="9.140625" style="51"/>
  </cols>
  <sheetData>
    <row r="1" spans="1:54" s="12" customFormat="1" ht="24" customHeight="1" thickBot="1" x14ac:dyDescent="0.3">
      <c r="A1" s="252" t="s">
        <v>8</v>
      </c>
      <c r="B1" s="253"/>
      <c r="C1" s="253"/>
      <c r="D1" s="253"/>
      <c r="E1" s="253"/>
      <c r="F1" s="253"/>
      <c r="G1" s="253"/>
      <c r="H1" s="253"/>
      <c r="I1" s="253"/>
      <c r="J1" s="253"/>
      <c r="K1" s="253"/>
      <c r="L1" s="253"/>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s="23" customFormat="1" ht="45.75" thickBot="1" x14ac:dyDescent="0.3">
      <c r="A2" s="17" t="s">
        <v>3</v>
      </c>
      <c r="B2" s="19" t="s">
        <v>0</v>
      </c>
      <c r="C2" s="15" t="s">
        <v>1</v>
      </c>
      <c r="D2" s="17" t="s">
        <v>7</v>
      </c>
      <c r="E2" s="97"/>
      <c r="F2" s="17" t="s">
        <v>1</v>
      </c>
      <c r="G2" s="98" t="s">
        <v>5</v>
      </c>
      <c r="H2" s="19" t="s">
        <v>1</v>
      </c>
      <c r="I2" s="17" t="s">
        <v>6</v>
      </c>
      <c r="J2" s="19" t="s">
        <v>22</v>
      </c>
      <c r="K2" s="17" t="s">
        <v>2</v>
      </c>
      <c r="L2" s="21" t="s">
        <v>4</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s="48" customFormat="1" ht="75.75" thickBot="1" x14ac:dyDescent="0.3">
      <c r="A3" s="254">
        <v>44196</v>
      </c>
      <c r="B3" s="99" t="s">
        <v>64</v>
      </c>
      <c r="C3" s="41">
        <v>62.92</v>
      </c>
      <c r="D3" s="100" t="s">
        <v>71</v>
      </c>
      <c r="E3" s="101"/>
      <c r="F3" s="43">
        <v>398.86</v>
      </c>
      <c r="G3" s="99" t="s">
        <v>69</v>
      </c>
      <c r="H3" s="102">
        <v>522.72</v>
      </c>
      <c r="I3" s="100" t="s">
        <v>51</v>
      </c>
      <c r="J3" s="103">
        <v>36.22</v>
      </c>
      <c r="K3" s="104">
        <f>SUM(C3+F3+H3+J3)</f>
        <v>1020.72</v>
      </c>
      <c r="L3" s="25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ht="120.75" thickBot="1" x14ac:dyDescent="0.3">
      <c r="A4" s="255"/>
      <c r="B4" s="105" t="s">
        <v>44</v>
      </c>
      <c r="C4" s="41">
        <v>153.06</v>
      </c>
      <c r="D4" s="100" t="s">
        <v>66</v>
      </c>
      <c r="E4" s="106"/>
      <c r="F4" s="43">
        <v>162.32</v>
      </c>
      <c r="G4" s="99" t="s">
        <v>70</v>
      </c>
      <c r="H4" s="102">
        <v>1713.36</v>
      </c>
      <c r="I4" s="100" t="s">
        <v>61</v>
      </c>
      <c r="J4" s="103">
        <v>30.44</v>
      </c>
      <c r="K4" s="104">
        <f>SUM(C4+F4+H4+J4)</f>
        <v>2059.1799999999998</v>
      </c>
      <c r="L4" s="258"/>
    </row>
    <row r="5" spans="1:54" ht="135.75" thickBot="1" x14ac:dyDescent="0.3">
      <c r="A5" s="255"/>
      <c r="B5" s="99" t="s">
        <v>19</v>
      </c>
      <c r="C5" s="41">
        <v>42.17</v>
      </c>
      <c r="D5" s="107" t="s">
        <v>45</v>
      </c>
      <c r="E5" s="106"/>
      <c r="F5" s="43">
        <v>649.29999999999995</v>
      </c>
      <c r="G5" s="99" t="s">
        <v>55</v>
      </c>
      <c r="H5" s="102"/>
      <c r="I5" s="100" t="s">
        <v>49</v>
      </c>
      <c r="J5" s="103">
        <v>17.350000000000001</v>
      </c>
      <c r="K5" s="104">
        <f t="shared" ref="K5:K8" si="0">SUM(C5+F5+H5+J5)</f>
        <v>708.81999999999994</v>
      </c>
      <c r="L5" s="259"/>
    </row>
    <row r="6" spans="1:54" ht="90.75" customHeight="1" thickBot="1" x14ac:dyDescent="0.3">
      <c r="A6" s="255"/>
      <c r="B6" s="108" t="s">
        <v>63</v>
      </c>
      <c r="C6" s="52">
        <v>126.1</v>
      </c>
      <c r="D6" s="273" t="s">
        <v>20</v>
      </c>
      <c r="E6" s="106"/>
      <c r="F6" s="269">
        <v>60.87</v>
      </c>
      <c r="G6" s="109" t="s">
        <v>54</v>
      </c>
      <c r="H6" s="110">
        <v>26.78</v>
      </c>
      <c r="I6" s="100" t="s">
        <v>50</v>
      </c>
      <c r="J6" s="111">
        <v>17.350000000000001</v>
      </c>
      <c r="K6" s="104">
        <f t="shared" si="0"/>
        <v>231.1</v>
      </c>
      <c r="L6" s="57"/>
    </row>
    <row r="7" spans="1:54" s="65" customFormat="1" ht="60.75" thickBot="1" x14ac:dyDescent="0.3">
      <c r="A7" s="256"/>
      <c r="B7" s="105" t="s">
        <v>47</v>
      </c>
      <c r="C7" s="58">
        <v>13.09</v>
      </c>
      <c r="D7" s="274"/>
      <c r="E7" s="112"/>
      <c r="F7" s="270"/>
      <c r="G7" s="113" t="s">
        <v>59</v>
      </c>
      <c r="H7" s="114">
        <v>26.78</v>
      </c>
      <c r="I7" s="100" t="s">
        <v>56</v>
      </c>
      <c r="J7" s="115">
        <v>26.78</v>
      </c>
      <c r="K7" s="104">
        <f t="shared" si="0"/>
        <v>66.650000000000006</v>
      </c>
      <c r="L7" s="26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54" s="142" customFormat="1" ht="24" customHeight="1" thickBot="1" x14ac:dyDescent="0.3">
      <c r="A8" s="139">
        <v>44196</v>
      </c>
      <c r="B8" s="125" t="s">
        <v>9</v>
      </c>
      <c r="C8" s="132">
        <f>SUM(C3:C7)</f>
        <v>397.34</v>
      </c>
      <c r="D8" s="127" t="s">
        <v>9</v>
      </c>
      <c r="E8" s="125"/>
      <c r="F8" s="128">
        <f>SUM(F3:F7)</f>
        <v>1271.3499999999999</v>
      </c>
      <c r="G8" s="129"/>
      <c r="H8" s="135">
        <f>SUM(H3:H7)</f>
        <v>2289.6400000000003</v>
      </c>
      <c r="I8" s="127"/>
      <c r="J8" s="135">
        <f>SUM(J3:J7)</f>
        <v>128.13999999999999</v>
      </c>
      <c r="K8" s="128">
        <f t="shared" si="0"/>
        <v>4086.47</v>
      </c>
      <c r="L8" s="259"/>
      <c r="M8" s="140"/>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row>
    <row r="9" spans="1:54" s="71" customFormat="1" ht="75.75" customHeight="1" thickBot="1" x14ac:dyDescent="0.3">
      <c r="A9" s="254">
        <v>44227</v>
      </c>
      <c r="B9" s="105" t="s">
        <v>65</v>
      </c>
      <c r="C9" s="41">
        <v>64.930000000000007</v>
      </c>
      <c r="D9" s="100" t="s">
        <v>72</v>
      </c>
      <c r="E9" s="73"/>
      <c r="F9" s="43">
        <v>124.58</v>
      </c>
      <c r="G9" s="99" t="s">
        <v>53</v>
      </c>
      <c r="H9" s="103">
        <v>35.71</v>
      </c>
      <c r="I9" s="100" t="s">
        <v>52</v>
      </c>
      <c r="J9" s="103">
        <v>48.29</v>
      </c>
      <c r="K9" s="116">
        <f>SUM(C9+F9+H9+J9)</f>
        <v>273.51</v>
      </c>
      <c r="L9" s="257"/>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row>
    <row r="10" spans="1:54" s="65" customFormat="1" ht="90.75" thickBot="1" x14ac:dyDescent="0.3">
      <c r="A10" s="263"/>
      <c r="B10" s="105" t="s">
        <v>44</v>
      </c>
      <c r="C10" s="41">
        <v>179.2</v>
      </c>
      <c r="D10" s="100" t="s">
        <v>67</v>
      </c>
      <c r="E10" s="73"/>
      <c r="F10" s="43">
        <v>202.9</v>
      </c>
      <c r="G10" s="99" t="s">
        <v>58</v>
      </c>
      <c r="H10" s="103">
        <v>35.71</v>
      </c>
      <c r="I10" s="100" t="s">
        <v>60</v>
      </c>
      <c r="J10" s="103">
        <v>40.58</v>
      </c>
      <c r="K10" s="116">
        <f t="shared" ref="K10:K14" si="1">SUM(C10+F10+H10+J10)</f>
        <v>458.39</v>
      </c>
      <c r="L10" s="258"/>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65" customFormat="1" ht="75.75" thickBot="1" x14ac:dyDescent="0.3">
      <c r="A11" s="263"/>
      <c r="B11" s="105" t="s">
        <v>19</v>
      </c>
      <c r="C11" s="41">
        <v>52.17</v>
      </c>
      <c r="D11" s="107" t="s">
        <v>46</v>
      </c>
      <c r="E11" s="73"/>
      <c r="F11" s="43">
        <v>0</v>
      </c>
      <c r="G11" s="99" t="s">
        <v>43</v>
      </c>
      <c r="H11" s="103">
        <v>371.39</v>
      </c>
      <c r="I11" s="100" t="s">
        <v>49</v>
      </c>
      <c r="J11" s="103">
        <v>21.2</v>
      </c>
      <c r="K11" s="116">
        <f t="shared" si="1"/>
        <v>444.76</v>
      </c>
      <c r="L11" s="258"/>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row>
    <row r="12" spans="1:54" s="65" customFormat="1" ht="80.25" customHeight="1" thickBot="1" x14ac:dyDescent="0.3">
      <c r="A12" s="263"/>
      <c r="B12" s="117" t="s">
        <v>62</v>
      </c>
      <c r="C12" s="74">
        <v>127.06</v>
      </c>
      <c r="D12" s="107" t="s">
        <v>20</v>
      </c>
      <c r="E12" s="50"/>
      <c r="F12" s="76">
        <v>0</v>
      </c>
      <c r="G12" s="118" t="s">
        <v>55</v>
      </c>
      <c r="H12" s="119">
        <v>0</v>
      </c>
      <c r="I12" s="120" t="s">
        <v>50</v>
      </c>
      <c r="J12" s="119">
        <v>21.2</v>
      </c>
      <c r="K12" s="116">
        <f t="shared" si="1"/>
        <v>148.26</v>
      </c>
      <c r="L12" s="258"/>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s="65" customFormat="1" ht="30.75" customHeight="1" thickBot="1" x14ac:dyDescent="0.3">
      <c r="A13" s="263"/>
      <c r="B13" s="265" t="s">
        <v>48</v>
      </c>
      <c r="C13" s="269">
        <v>17.45</v>
      </c>
      <c r="D13" s="267"/>
      <c r="E13" s="73"/>
      <c r="F13" s="269"/>
      <c r="G13" s="271"/>
      <c r="H13" s="269"/>
      <c r="I13" s="100" t="s">
        <v>57</v>
      </c>
      <c r="J13" s="103">
        <v>35.72</v>
      </c>
      <c r="K13" s="116">
        <f t="shared" si="1"/>
        <v>53.17</v>
      </c>
      <c r="L13" s="258"/>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65" customFormat="1" ht="32.25" customHeight="1" thickBot="1" x14ac:dyDescent="0.3">
      <c r="A14" s="264"/>
      <c r="B14" s="266"/>
      <c r="C14" s="270"/>
      <c r="D14" s="268"/>
      <c r="E14" s="73"/>
      <c r="F14" s="270"/>
      <c r="G14" s="272"/>
      <c r="H14" s="270"/>
      <c r="I14" s="100" t="s">
        <v>68</v>
      </c>
      <c r="J14" s="103">
        <v>242</v>
      </c>
      <c r="K14" s="104">
        <f t="shared" si="1"/>
        <v>242</v>
      </c>
      <c r="L14" s="258"/>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131" customFormat="1" ht="30.75" customHeight="1" thickBot="1" x14ac:dyDescent="0.3">
      <c r="A15" s="124">
        <v>44227</v>
      </c>
      <c r="B15" s="125" t="s">
        <v>9</v>
      </c>
      <c r="C15" s="126">
        <f>SUM(C9:C13)</f>
        <v>440.81</v>
      </c>
      <c r="D15" s="127" t="s">
        <v>9</v>
      </c>
      <c r="E15" s="125"/>
      <c r="F15" s="128">
        <f>SUM(F9:F13)</f>
        <v>327.48</v>
      </c>
      <c r="G15" s="129" t="s">
        <v>9</v>
      </c>
      <c r="H15" s="126">
        <f>SUM(H9:H13)</f>
        <v>442.81</v>
      </c>
      <c r="I15" s="127" t="s">
        <v>9</v>
      </c>
      <c r="J15" s="126">
        <f>SUM(J9:J14)</f>
        <v>408.99</v>
      </c>
      <c r="K15" s="128">
        <f>SUM(K9:K13)</f>
        <v>1378.09</v>
      </c>
      <c r="L15" s="258"/>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row>
    <row r="16" spans="1:54" s="138" customFormat="1" ht="28.5" customHeight="1" thickBot="1" x14ac:dyDescent="0.3">
      <c r="A16" s="261" t="s">
        <v>13</v>
      </c>
      <c r="B16" s="262"/>
      <c r="C16" s="132">
        <f>C8+C15</f>
        <v>838.15</v>
      </c>
      <c r="D16" s="133"/>
      <c r="E16" s="134">
        <f>SUM(E3:E8)</f>
        <v>0</v>
      </c>
      <c r="F16" s="135">
        <f>F8+F15</f>
        <v>1598.83</v>
      </c>
      <c r="G16" s="136"/>
      <c r="H16" s="132">
        <f>H8+H15</f>
        <v>2732.4500000000003</v>
      </c>
      <c r="I16" s="133"/>
      <c r="J16" s="132">
        <f>J8+J15</f>
        <v>537.13</v>
      </c>
      <c r="K16" s="135">
        <f>K8+K15</f>
        <v>5464.5599999999995</v>
      </c>
      <c r="L16" s="259"/>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row>
  </sheetData>
  <mergeCells count="15">
    <mergeCell ref="A1:L1"/>
    <mergeCell ref="A3:A7"/>
    <mergeCell ref="L3:L5"/>
    <mergeCell ref="L7:L8"/>
    <mergeCell ref="L9:L16"/>
    <mergeCell ref="A16:B16"/>
    <mergeCell ref="A9:A14"/>
    <mergeCell ref="B13:B14"/>
    <mergeCell ref="D13:D14"/>
    <mergeCell ref="F13:F14"/>
    <mergeCell ref="G13:G14"/>
    <mergeCell ref="H13:H14"/>
    <mergeCell ref="C13:C14"/>
    <mergeCell ref="F6:F7"/>
    <mergeCell ref="D6:D7"/>
  </mergeCells>
  <pageMargins left="0.11811023622047245" right="0.11811023622047245" top="0.74803149606299213" bottom="0" header="0" footer="0.11811023622047245"/>
  <pageSetup scale="5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topLeftCell="A10" zoomScaleNormal="100" zoomScaleSheetLayoutView="100" workbookViewId="0">
      <selection activeCell="A12" sqref="A1:XFD1048576"/>
    </sheetView>
  </sheetViews>
  <sheetFormatPr defaultColWidth="9.140625" defaultRowHeight="15" x14ac:dyDescent="0.25"/>
  <cols>
    <col min="1" max="1" width="13.85546875" style="88" customWidth="1"/>
    <col min="2" max="2" width="20" style="51" customWidth="1"/>
    <col min="3" max="3" width="11.42578125" style="74" customWidth="1"/>
    <col min="4" max="4" width="31.85546875" style="89" customWidth="1"/>
    <col min="5" max="5" width="0.140625" style="51" hidden="1" customWidth="1"/>
    <col min="6" max="6" width="11.28515625" style="76" customWidth="1"/>
    <col min="7" max="7" width="20.85546875" style="90" customWidth="1"/>
    <col min="8" max="8" width="10.85546875" style="77" customWidth="1"/>
    <col min="9" max="9" width="25.28515625" style="89" customWidth="1"/>
    <col min="10" max="10" width="11.7109375" style="77" customWidth="1"/>
    <col min="11" max="11" width="12.42578125" style="78" customWidth="1"/>
    <col min="12" max="12" width="12.85546875" style="91" customWidth="1"/>
    <col min="13" max="54" width="9.140625" style="50" hidden="1" customWidth="1"/>
    <col min="55" max="16384" width="9.140625" style="51"/>
  </cols>
  <sheetData>
    <row r="1" spans="1:54" s="12" customFormat="1" ht="24" customHeight="1" thickBot="1" x14ac:dyDescent="0.3">
      <c r="A1" s="252" t="s">
        <v>8</v>
      </c>
      <c r="B1" s="253"/>
      <c r="C1" s="253"/>
      <c r="D1" s="253"/>
      <c r="E1" s="253"/>
      <c r="F1" s="253"/>
      <c r="G1" s="253"/>
      <c r="H1" s="253"/>
      <c r="I1" s="253"/>
      <c r="J1" s="253"/>
      <c r="K1" s="253"/>
      <c r="L1" s="253"/>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s="23" customFormat="1" ht="45.75" thickBot="1" x14ac:dyDescent="0.3">
      <c r="A2" s="13" t="s">
        <v>3</v>
      </c>
      <c r="B2" s="14" t="s">
        <v>0</v>
      </c>
      <c r="C2" s="15" t="s">
        <v>1</v>
      </c>
      <c r="D2" s="13" t="s">
        <v>7</v>
      </c>
      <c r="E2" s="16"/>
      <c r="F2" s="17" t="s">
        <v>1</v>
      </c>
      <c r="G2" s="18" t="s">
        <v>5</v>
      </c>
      <c r="H2" s="19" t="s">
        <v>1</v>
      </c>
      <c r="I2" s="13" t="s">
        <v>6</v>
      </c>
      <c r="J2" s="19" t="s">
        <v>22</v>
      </c>
      <c r="K2" s="20" t="s">
        <v>2</v>
      </c>
      <c r="L2" s="21" t="s">
        <v>4</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s="28" customFormat="1" ht="35.25" customHeight="1" thickBot="1" x14ac:dyDescent="0.3">
      <c r="A3" s="282">
        <v>44104</v>
      </c>
      <c r="B3" s="284"/>
      <c r="C3" s="286"/>
      <c r="D3" s="24" t="s">
        <v>20</v>
      </c>
      <c r="E3" s="25"/>
      <c r="F3" s="26">
        <v>50.73</v>
      </c>
      <c r="G3" s="288"/>
      <c r="H3" s="290"/>
      <c r="I3" s="292" t="s">
        <v>38</v>
      </c>
      <c r="J3" s="297">
        <v>20.29</v>
      </c>
      <c r="K3" s="299">
        <f>SUM(F3+F4+J3)</f>
        <v>600.16999999999996</v>
      </c>
      <c r="L3" s="294"/>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row>
    <row r="4" spans="1:54" s="23" customFormat="1" ht="135" customHeight="1" thickBot="1" x14ac:dyDescent="0.3">
      <c r="A4" s="283"/>
      <c r="B4" s="285"/>
      <c r="C4" s="287"/>
      <c r="D4" s="29" t="s">
        <v>16</v>
      </c>
      <c r="E4" s="30"/>
      <c r="F4" s="31">
        <v>529.15</v>
      </c>
      <c r="G4" s="289"/>
      <c r="H4" s="291"/>
      <c r="I4" s="293"/>
      <c r="J4" s="298"/>
      <c r="K4" s="300"/>
      <c r="L4" s="295"/>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row>
    <row r="5" spans="1:54" s="33" customFormat="1" ht="25.5" customHeight="1" thickBot="1" x14ac:dyDescent="0.3">
      <c r="A5" s="32">
        <v>44104</v>
      </c>
      <c r="B5" s="33" t="s">
        <v>9</v>
      </c>
      <c r="C5" s="34">
        <v>0</v>
      </c>
      <c r="D5" s="35" t="s">
        <v>9</v>
      </c>
      <c r="F5" s="36">
        <f>SUM(F3:F4)</f>
        <v>579.88</v>
      </c>
      <c r="G5" s="37" t="s">
        <v>9</v>
      </c>
      <c r="H5" s="38">
        <v>0</v>
      </c>
      <c r="I5" s="35" t="s">
        <v>9</v>
      </c>
      <c r="J5" s="38">
        <f>SUM(J3:J4)</f>
        <v>20.29</v>
      </c>
      <c r="K5" s="39">
        <f>SUM(K3:K4)</f>
        <v>600.16999999999996</v>
      </c>
      <c r="L5" s="296"/>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1:54" s="48" customFormat="1" ht="184.5" customHeight="1" thickBot="1" x14ac:dyDescent="0.3">
      <c r="A6" s="279">
        <v>44135</v>
      </c>
      <c r="B6" s="7" t="s">
        <v>11</v>
      </c>
      <c r="C6" s="41">
        <v>9.1300000000000008</v>
      </c>
      <c r="D6" s="5" t="s">
        <v>26</v>
      </c>
      <c r="E6" s="42"/>
      <c r="F6" s="43">
        <v>419.46</v>
      </c>
      <c r="G6" s="7" t="s">
        <v>31</v>
      </c>
      <c r="H6" s="44">
        <v>3714.7</v>
      </c>
      <c r="I6" s="5" t="s">
        <v>14</v>
      </c>
      <c r="J6" s="45">
        <v>24.53</v>
      </c>
      <c r="K6" s="46">
        <f>SUM(C6+F6+H6+J6)</f>
        <v>4167.82</v>
      </c>
      <c r="L6" s="25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ht="183" customHeight="1" thickBot="1" x14ac:dyDescent="0.3">
      <c r="A7" s="280"/>
      <c r="B7" s="7" t="s">
        <v>12</v>
      </c>
      <c r="C7" s="41">
        <v>278.17</v>
      </c>
      <c r="D7" s="5" t="s">
        <v>32</v>
      </c>
      <c r="E7" s="49"/>
      <c r="F7" s="43">
        <v>150.15</v>
      </c>
      <c r="G7" s="7" t="s">
        <v>30</v>
      </c>
      <c r="H7" s="44">
        <v>1949.31</v>
      </c>
      <c r="I7" s="5" t="s">
        <v>39</v>
      </c>
      <c r="J7" s="45">
        <v>50.72</v>
      </c>
      <c r="K7" s="46">
        <f>SUM(C7+F7+H7+J7)</f>
        <v>2428.35</v>
      </c>
      <c r="L7" s="275"/>
    </row>
    <row r="8" spans="1:54" ht="276.75" customHeight="1" thickBot="1" x14ac:dyDescent="0.3">
      <c r="A8" s="280"/>
      <c r="B8" s="7" t="s">
        <v>19</v>
      </c>
      <c r="C8" s="41">
        <v>30.44</v>
      </c>
      <c r="D8" s="24" t="s">
        <v>17</v>
      </c>
      <c r="E8" s="49"/>
      <c r="F8" s="43">
        <v>892.77</v>
      </c>
      <c r="G8" s="7" t="s">
        <v>42</v>
      </c>
      <c r="H8" s="44">
        <v>3600</v>
      </c>
      <c r="I8" s="5" t="s">
        <v>41</v>
      </c>
      <c r="J8" s="45">
        <v>24.06</v>
      </c>
      <c r="K8" s="46">
        <f t="shared" ref="K8:K10" si="0">SUM(C8+F8+H8+J8)</f>
        <v>4547.2700000000004</v>
      </c>
      <c r="L8" s="276"/>
    </row>
    <row r="9" spans="1:54" ht="211.5" customHeight="1" thickBot="1" x14ac:dyDescent="0.3">
      <c r="A9" s="280"/>
      <c r="B9" s="1" t="s">
        <v>28</v>
      </c>
      <c r="C9" s="52">
        <v>162.83000000000001</v>
      </c>
      <c r="D9" s="53" t="s">
        <v>20</v>
      </c>
      <c r="E9" s="49"/>
      <c r="F9" s="54">
        <v>91.3</v>
      </c>
      <c r="G9" s="8" t="s">
        <v>34</v>
      </c>
      <c r="H9" s="55">
        <v>45.66</v>
      </c>
      <c r="I9" s="96" t="s">
        <v>40</v>
      </c>
      <c r="J9" s="56">
        <v>24.06</v>
      </c>
      <c r="K9" s="46">
        <f t="shared" si="0"/>
        <v>323.84999999999997</v>
      </c>
      <c r="L9" s="57"/>
    </row>
    <row r="10" spans="1:54" s="65" customFormat="1" ht="123" customHeight="1" thickBot="1" x14ac:dyDescent="0.3">
      <c r="A10" s="281"/>
      <c r="B10" s="3" t="s">
        <v>24</v>
      </c>
      <c r="C10" s="58">
        <v>12.17</v>
      </c>
      <c r="D10" s="59"/>
      <c r="E10" s="60"/>
      <c r="F10" s="61">
        <v>0</v>
      </c>
      <c r="G10" s="9" t="s">
        <v>35</v>
      </c>
      <c r="H10" s="62">
        <v>36.520000000000003</v>
      </c>
      <c r="I10" s="94"/>
      <c r="J10" s="63">
        <v>0</v>
      </c>
      <c r="K10" s="46">
        <f t="shared" si="0"/>
        <v>48.690000000000005</v>
      </c>
      <c r="L10" s="260"/>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70" customFormat="1" ht="24" customHeight="1" thickBot="1" x14ac:dyDescent="0.3">
      <c r="A11" s="66">
        <v>44135</v>
      </c>
      <c r="B11" s="33" t="s">
        <v>9</v>
      </c>
      <c r="C11" s="34">
        <f>SUM(C6:C10)</f>
        <v>492.74000000000007</v>
      </c>
      <c r="D11" s="35" t="s">
        <v>9</v>
      </c>
      <c r="E11" s="33"/>
      <c r="F11" s="67">
        <f>SUM(F6:F10)</f>
        <v>1553.68</v>
      </c>
      <c r="G11" s="37"/>
      <c r="H11" s="36">
        <f>SUM(H6:H10)</f>
        <v>9346.19</v>
      </c>
      <c r="I11" s="35"/>
      <c r="J11" s="36">
        <f>SUM(J6:J10)</f>
        <v>123.37</v>
      </c>
      <c r="K11" s="67">
        <f t="shared" ref="K11" si="1">SUM(C11+F11+H11+J11)</f>
        <v>11515.980000000001</v>
      </c>
      <c r="L11" s="276"/>
      <c r="M11" s="68"/>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s="71" customFormat="1" ht="141" customHeight="1" thickBot="1" x14ac:dyDescent="0.3">
      <c r="A12" s="279">
        <v>44165</v>
      </c>
      <c r="B12" s="6" t="s">
        <v>10</v>
      </c>
      <c r="C12" s="41">
        <v>64.930000000000007</v>
      </c>
      <c r="D12" s="5" t="s">
        <v>27</v>
      </c>
      <c r="F12" s="43">
        <v>191.74</v>
      </c>
      <c r="G12" s="7" t="s">
        <v>37</v>
      </c>
      <c r="H12" s="45">
        <v>36.520000000000003</v>
      </c>
      <c r="I12" s="5" t="s">
        <v>15</v>
      </c>
      <c r="J12" s="45">
        <v>22.73</v>
      </c>
      <c r="K12" s="72">
        <f>SUM(C12+F12+H12+J12)</f>
        <v>315.92</v>
      </c>
      <c r="L12" s="257"/>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row>
    <row r="13" spans="1:54" s="65" customFormat="1" ht="156" customHeight="1" thickBot="1" x14ac:dyDescent="0.3">
      <c r="A13" s="280"/>
      <c r="B13" s="6" t="s">
        <v>12</v>
      </c>
      <c r="C13" s="41">
        <v>174.2</v>
      </c>
      <c r="D13" s="5" t="s">
        <v>33</v>
      </c>
      <c r="E13" s="71"/>
      <c r="F13" s="43">
        <v>137.97</v>
      </c>
      <c r="G13" s="7" t="s">
        <v>36</v>
      </c>
      <c r="H13" s="45">
        <v>36.520000000000003</v>
      </c>
      <c r="I13" s="5" t="s">
        <v>21</v>
      </c>
      <c r="J13" s="45">
        <v>40.58</v>
      </c>
      <c r="K13" s="72">
        <f t="shared" ref="K13:K16" si="2">SUM(C13+F13+H13+J13)</f>
        <v>389.26999999999992</v>
      </c>
      <c r="L13" s="275"/>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65" customFormat="1" ht="232.5" customHeight="1" thickBot="1" x14ac:dyDescent="0.3">
      <c r="A14" s="280"/>
      <c r="B14" s="6" t="s">
        <v>19</v>
      </c>
      <c r="C14" s="41">
        <v>29.29</v>
      </c>
      <c r="D14" s="24" t="s">
        <v>18</v>
      </c>
      <c r="E14" s="71"/>
      <c r="F14" s="43">
        <v>1021.03</v>
      </c>
      <c r="G14" s="7"/>
      <c r="H14" s="45">
        <v>0</v>
      </c>
      <c r="I14" s="5" t="s">
        <v>41</v>
      </c>
      <c r="J14" s="45">
        <v>23.13</v>
      </c>
      <c r="K14" s="72">
        <f t="shared" si="2"/>
        <v>1073.45</v>
      </c>
      <c r="L14" s="275"/>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65" customFormat="1" ht="205.5" customHeight="1" thickBot="1" x14ac:dyDescent="0.3">
      <c r="A15" s="280"/>
      <c r="B15" s="2" t="s">
        <v>29</v>
      </c>
      <c r="C15" s="74">
        <v>154.61000000000001</v>
      </c>
      <c r="D15" s="75"/>
      <c r="E15" s="51"/>
      <c r="F15" s="76"/>
      <c r="G15" s="10"/>
      <c r="H15" s="77"/>
      <c r="I15" s="4" t="s">
        <v>40</v>
      </c>
      <c r="J15" s="77">
        <v>23.13</v>
      </c>
      <c r="K15" s="72">
        <f t="shared" si="2"/>
        <v>177.74</v>
      </c>
      <c r="L15" s="275"/>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s="65" customFormat="1" ht="174" customHeight="1" thickBot="1" x14ac:dyDescent="0.3">
      <c r="A16" s="281"/>
      <c r="B16" s="6" t="s">
        <v>25</v>
      </c>
      <c r="C16" s="41">
        <v>5.15</v>
      </c>
      <c r="D16" s="24" t="s">
        <v>20</v>
      </c>
      <c r="E16" s="71"/>
      <c r="F16" s="43">
        <v>81.16</v>
      </c>
      <c r="G16" s="79"/>
      <c r="H16" s="45">
        <v>0</v>
      </c>
      <c r="I16" s="5" t="s">
        <v>23</v>
      </c>
      <c r="J16" s="45">
        <v>0</v>
      </c>
      <c r="K16" s="72">
        <f t="shared" si="2"/>
        <v>86.31</v>
      </c>
      <c r="L16" s="275"/>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s="82" customFormat="1" ht="30.75" customHeight="1" thickBot="1" x14ac:dyDescent="0.3">
      <c r="A17" s="32">
        <v>44165</v>
      </c>
      <c r="B17" s="33" t="s">
        <v>9</v>
      </c>
      <c r="C17" s="80">
        <f>SUM(C12:C16)</f>
        <v>428.18</v>
      </c>
      <c r="D17" s="35" t="s">
        <v>9</v>
      </c>
      <c r="E17" s="33"/>
      <c r="F17" s="92">
        <f>SUM(F12:F16)</f>
        <v>1431.9</v>
      </c>
      <c r="G17" s="37" t="s">
        <v>9</v>
      </c>
      <c r="H17" s="80">
        <f>SUM(H12:H16)</f>
        <v>73.040000000000006</v>
      </c>
      <c r="I17" s="35" t="s">
        <v>9</v>
      </c>
      <c r="J17" s="80">
        <f>SUM(J12:J16)</f>
        <v>109.57</v>
      </c>
      <c r="K17" s="67">
        <f>SUM(K12:K16)</f>
        <v>2042.6899999999998</v>
      </c>
      <c r="L17" s="275"/>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row>
    <row r="18" spans="1:54" s="87" customFormat="1" ht="28.5" customHeight="1" thickBot="1" x14ac:dyDescent="0.3">
      <c r="A18" s="277" t="s">
        <v>13</v>
      </c>
      <c r="B18" s="278"/>
      <c r="C18" s="93">
        <f>C5+C17</f>
        <v>428.18</v>
      </c>
      <c r="D18" s="83"/>
      <c r="E18" s="84">
        <f>SUM(E6:E11)</f>
        <v>0</v>
      </c>
      <c r="F18" s="93">
        <f>F5+F17</f>
        <v>2011.7800000000002</v>
      </c>
      <c r="G18" s="85"/>
      <c r="H18" s="93">
        <f>H5+H17</f>
        <v>73.040000000000006</v>
      </c>
      <c r="I18" s="83"/>
      <c r="J18" s="93">
        <f>J5+J17</f>
        <v>129.85999999999999</v>
      </c>
      <c r="K18" s="95">
        <f>K5+K11+K17</f>
        <v>14158.840000000002</v>
      </c>
      <c r="L18" s="27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row>
  </sheetData>
  <mergeCells count="16">
    <mergeCell ref="A1:L1"/>
    <mergeCell ref="L3:L5"/>
    <mergeCell ref="L6:L8"/>
    <mergeCell ref="L10:L11"/>
    <mergeCell ref="J3:J4"/>
    <mergeCell ref="K3:K4"/>
    <mergeCell ref="L12:L18"/>
    <mergeCell ref="A18:B18"/>
    <mergeCell ref="A12:A16"/>
    <mergeCell ref="A3:A4"/>
    <mergeCell ref="A6:A10"/>
    <mergeCell ref="B3:B4"/>
    <mergeCell ref="C3:C4"/>
    <mergeCell ref="G3:G4"/>
    <mergeCell ref="H3:H4"/>
    <mergeCell ref="I3:I4"/>
  </mergeCells>
  <printOptions horizontalCentered="1"/>
  <pageMargins left="0.51181102362204722" right="7.874015748031496E-2" top="0.74803149606299213" bottom="0.19685039370078741" header="0" footer="0"/>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1</vt:i4>
      </vt:variant>
    </vt:vector>
  </HeadingPairs>
  <TitlesOfParts>
    <vt:vector size="5" baseType="lpstr">
      <vt:lpstr>04-05</vt:lpstr>
      <vt:lpstr>02-03</vt:lpstr>
      <vt:lpstr>12-01</vt:lpstr>
      <vt:lpstr>09-10-11</vt:lpstr>
      <vt:lpstr>'09-10-11'!Print_Area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Vida</cp:lastModifiedBy>
  <cp:lastPrinted>2021-06-03T12:14:25Z</cp:lastPrinted>
  <dcterms:created xsi:type="dcterms:W3CDTF">2020-03-03T10:52:17Z</dcterms:created>
  <dcterms:modified xsi:type="dcterms:W3CDTF">2021-06-03T12:15:26Z</dcterms:modified>
</cp:coreProperties>
</file>